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I:\Travel Expenses\Release Time Post\"/>
    </mc:Choice>
  </mc:AlternateContent>
  <bookViews>
    <workbookView xWindow="0" yWindow="0" windowWidth="23040" windowHeight="9048"/>
  </bookViews>
  <sheets>
    <sheet name="Travel Claim Form" sheetId="1" r:id="rId1"/>
    <sheet name="Routes" sheetId="9" state="hidden" r:id="rId2"/>
    <sheet name="Schools" sheetId="8" state="hidden" r:id="rId3"/>
    <sheet name="Weekdays" sheetId="5" state="hidden" r:id="rId4"/>
    <sheet name="Calculation" sheetId="3" state="hidden" r:id="rId5"/>
    <sheet name="Rates" sheetId="4" state="hidden" r:id="rId6"/>
    <sheet name="Year &amp; Months" sheetId="2" state="hidden" r:id="rId7"/>
    <sheet name="Compatibility Report" sheetId="10" state="hidden" r:id="rId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3" l="1"/>
  <c r="C12" i="9" l="1"/>
  <c r="F12" i="9" s="1"/>
  <c r="K97" i="1" s="1"/>
  <c r="C13" i="9"/>
  <c r="G13" i="9" s="1"/>
  <c r="L99" i="1" s="1"/>
  <c r="C14" i="9"/>
  <c r="C15" i="9"/>
  <c r="F15" i="9" s="1"/>
  <c r="K103" i="1" s="1"/>
  <c r="C16" i="9"/>
  <c r="F16" i="9" s="1"/>
  <c r="K105" i="1" s="1"/>
  <c r="C17" i="9"/>
  <c r="G17" i="9" s="1"/>
  <c r="L107" i="1" s="1"/>
  <c r="C18" i="9"/>
  <c r="C19" i="9"/>
  <c r="F19" i="9" s="1"/>
  <c r="K111" i="1" s="1"/>
  <c r="C20" i="9"/>
  <c r="F20" i="9" s="1"/>
  <c r="K113" i="1" s="1"/>
  <c r="C21" i="9"/>
  <c r="G21" i="9" s="1"/>
  <c r="L115" i="1" s="1"/>
  <c r="C22" i="9"/>
  <c r="C23" i="9"/>
  <c r="G23" i="9" s="1"/>
  <c r="L119" i="1" s="1"/>
  <c r="C11" i="9"/>
  <c r="E11" i="9" s="1"/>
  <c r="J95" i="1" s="1"/>
  <c r="G11" i="9" l="1"/>
  <c r="L95" i="1" s="1"/>
  <c r="E20" i="9"/>
  <c r="J113" i="1" s="1"/>
  <c r="G15" i="9"/>
  <c r="L103" i="1" s="1"/>
  <c r="F21" i="9"/>
  <c r="K115" i="1" s="1"/>
  <c r="E21" i="9"/>
  <c r="J115" i="1" s="1"/>
  <c r="F13" i="9"/>
  <c r="K99" i="1" s="1"/>
  <c r="H115" i="1"/>
  <c r="H99" i="1"/>
  <c r="E17" i="9"/>
  <c r="J107" i="1" s="1"/>
  <c r="F17" i="9"/>
  <c r="K107" i="1" s="1"/>
  <c r="H105" i="1"/>
  <c r="E13" i="9"/>
  <c r="J99" i="1" s="1"/>
  <c r="G16" i="9"/>
  <c r="L105" i="1" s="1"/>
  <c r="H107" i="1"/>
  <c r="H117" i="1"/>
  <c r="G22" i="9"/>
  <c r="L117" i="1" s="1"/>
  <c r="H109" i="1"/>
  <c r="G18" i="9"/>
  <c r="L109" i="1" s="1"/>
  <c r="H101" i="1"/>
  <c r="G14" i="9"/>
  <c r="L101" i="1" s="1"/>
  <c r="E14" i="9"/>
  <c r="J101" i="1" s="1"/>
  <c r="F22" i="9"/>
  <c r="K117" i="1" s="1"/>
  <c r="E18" i="9"/>
  <c r="J109" i="1" s="1"/>
  <c r="H95" i="1"/>
  <c r="F11" i="9"/>
  <c r="K95" i="1" s="1"/>
  <c r="E22" i="9"/>
  <c r="J117" i="1" s="1"/>
  <c r="E12" i="9"/>
  <c r="J97" i="1" s="1"/>
  <c r="F14" i="9"/>
  <c r="K101" i="1" s="1"/>
  <c r="G20" i="9"/>
  <c r="L113" i="1" s="1"/>
  <c r="G12" i="9"/>
  <c r="L97" i="1" s="1"/>
  <c r="H97" i="1"/>
  <c r="H113" i="1"/>
  <c r="H119" i="1"/>
  <c r="E23" i="9"/>
  <c r="J119" i="1" s="1"/>
  <c r="H111" i="1"/>
  <c r="E19" i="9"/>
  <c r="J111" i="1" s="1"/>
  <c r="H103" i="1"/>
  <c r="E15" i="9"/>
  <c r="J103" i="1" s="1"/>
  <c r="E16" i="9"/>
  <c r="J105" i="1" s="1"/>
  <c r="F23" i="9"/>
  <c r="K119" i="1" s="1"/>
  <c r="F18" i="9"/>
  <c r="K109" i="1" s="1"/>
  <c r="G19" i="9"/>
  <c r="L111" i="1" s="1"/>
  <c r="L72" i="1"/>
  <c r="L44" i="1"/>
  <c r="L45" i="1"/>
  <c r="K44" i="1"/>
  <c r="D22" i="9" s="1"/>
  <c r="I117" i="1" s="1"/>
  <c r="K45" i="1"/>
  <c r="D23" i="9" s="1"/>
  <c r="I119" i="1" s="1"/>
  <c r="G44" i="1"/>
  <c r="B22" i="9" s="1"/>
  <c r="C117" i="1" s="1"/>
  <c r="G45" i="1"/>
  <c r="B23" i="9" s="1"/>
  <c r="C119" i="1" s="1"/>
  <c r="L118" i="1"/>
  <c r="B46" i="9" s="1"/>
  <c r="L116" i="1"/>
  <c r="B45" i="9" s="1"/>
  <c r="L114" i="1"/>
  <c r="B44" i="9" s="1"/>
  <c r="L112" i="1"/>
  <c r="B43" i="9" s="1"/>
  <c r="L110" i="1"/>
  <c r="B42" i="9" s="1"/>
  <c r="L108" i="1" l="1"/>
  <c r="B41" i="9" s="1"/>
  <c r="L106" i="1"/>
  <c r="B40" i="9" s="1"/>
  <c r="L104" i="1"/>
  <c r="B39" i="9" s="1"/>
  <c r="L102" i="1"/>
  <c r="B38" i="9" s="1"/>
  <c r="L100" i="1"/>
  <c r="B37" i="9" s="1"/>
  <c r="L34" i="1"/>
  <c r="L35" i="1"/>
  <c r="L36" i="1"/>
  <c r="L37" i="1"/>
  <c r="L38" i="1"/>
  <c r="L39" i="1"/>
  <c r="L40" i="1"/>
  <c r="L41" i="1"/>
  <c r="L42" i="1"/>
  <c r="L43" i="1"/>
  <c r="K34" i="1"/>
  <c r="D12" i="9" s="1"/>
  <c r="I97" i="1" s="1"/>
  <c r="K35" i="1"/>
  <c r="D13" i="9" s="1"/>
  <c r="I99" i="1" s="1"/>
  <c r="K36" i="1"/>
  <c r="D14" i="9" s="1"/>
  <c r="I101" i="1" s="1"/>
  <c r="K37" i="1"/>
  <c r="D15" i="9" s="1"/>
  <c r="I103" i="1" s="1"/>
  <c r="K38" i="1"/>
  <c r="D16" i="9" s="1"/>
  <c r="I105" i="1" s="1"/>
  <c r="K39" i="1"/>
  <c r="D17" i="9" s="1"/>
  <c r="I107" i="1" s="1"/>
  <c r="K40" i="1"/>
  <c r="D18" i="9" s="1"/>
  <c r="I109" i="1" s="1"/>
  <c r="K41" i="1"/>
  <c r="D19" i="9" s="1"/>
  <c r="I111" i="1" s="1"/>
  <c r="K42" i="1"/>
  <c r="D20" i="9" s="1"/>
  <c r="I113" i="1" s="1"/>
  <c r="K43" i="1"/>
  <c r="D21" i="9" s="1"/>
  <c r="I115" i="1" s="1"/>
  <c r="G34" i="1"/>
  <c r="B12" i="9" s="1"/>
  <c r="C97" i="1" s="1"/>
  <c r="G35" i="1"/>
  <c r="B13" i="9" s="1"/>
  <c r="C99" i="1" s="1"/>
  <c r="G36" i="1"/>
  <c r="B14" i="9" s="1"/>
  <c r="C101" i="1" s="1"/>
  <c r="G37" i="1"/>
  <c r="B15" i="9" s="1"/>
  <c r="C103" i="1" s="1"/>
  <c r="G38" i="1"/>
  <c r="B16" i="9" s="1"/>
  <c r="C105" i="1" s="1"/>
  <c r="G39" i="1"/>
  <c r="B17" i="9" s="1"/>
  <c r="C107" i="1" s="1"/>
  <c r="G40" i="1"/>
  <c r="B18" i="9" s="1"/>
  <c r="C109" i="1" s="1"/>
  <c r="G41" i="1"/>
  <c r="B19" i="9" s="1"/>
  <c r="C111" i="1" s="1"/>
  <c r="G42" i="1"/>
  <c r="B20" i="9" s="1"/>
  <c r="C113" i="1" s="1"/>
  <c r="G43" i="1"/>
  <c r="B21" i="9" s="1"/>
  <c r="C115" i="1" s="1"/>
  <c r="C10" i="9" l="1"/>
  <c r="C9" i="9"/>
  <c r="C8" i="9"/>
  <c r="C7" i="9"/>
  <c r="K72" i="1"/>
  <c r="J72" i="1"/>
  <c r="G10" i="9" l="1"/>
  <c r="L93" i="1" s="1"/>
  <c r="H93" i="1"/>
  <c r="F7" i="9"/>
  <c r="K87" i="1" s="1"/>
  <c r="H87" i="1"/>
  <c r="E8" i="9"/>
  <c r="J89" i="1" s="1"/>
  <c r="H89" i="1"/>
  <c r="G9" i="9"/>
  <c r="L91" i="1" s="1"/>
  <c r="H91" i="1"/>
  <c r="F8" i="9"/>
  <c r="K89" i="1" s="1"/>
  <c r="F10" i="9"/>
  <c r="K93" i="1" s="1"/>
  <c r="E9" i="9"/>
  <c r="J91" i="1" s="1"/>
  <c r="E10" i="9"/>
  <c r="J93" i="1" s="1"/>
  <c r="F9" i="9"/>
  <c r="K91" i="1" s="1"/>
  <c r="G7" i="9"/>
  <c r="L87" i="1" s="1"/>
  <c r="G8" i="9"/>
  <c r="L89" i="1" s="1"/>
  <c r="E7" i="9"/>
  <c r="J87" i="1" s="1"/>
  <c r="H72" i="1" l="1"/>
  <c r="L98" i="1"/>
  <c r="B36" i="9" s="1"/>
  <c r="L96" i="1"/>
  <c r="B35" i="9" s="1"/>
  <c r="L94" i="1" l="1"/>
  <c r="B34" i="9" s="1"/>
  <c r="L92" i="1"/>
  <c r="B33" i="9" s="1"/>
  <c r="L90" i="1"/>
  <c r="B32" i="9" s="1"/>
  <c r="L88" i="1"/>
  <c r="B31" i="9" s="1"/>
  <c r="L86" i="1"/>
  <c r="B30" i="9" s="1"/>
  <c r="L84" i="1"/>
  <c r="B29" i="9" s="1"/>
  <c r="L82" i="1"/>
  <c r="B28" i="9" s="1"/>
  <c r="L80" i="1"/>
  <c r="B27" i="9" s="1"/>
  <c r="L78" i="1"/>
  <c r="B26" i="9" s="1"/>
  <c r="L29" i="1"/>
  <c r="L30" i="1"/>
  <c r="L31" i="1"/>
  <c r="L32" i="1"/>
  <c r="L33" i="1"/>
  <c r="K29" i="1"/>
  <c r="D7" i="9" s="1"/>
  <c r="I87" i="1" s="1"/>
  <c r="K30" i="1"/>
  <c r="D8" i="9" s="1"/>
  <c r="I89" i="1" s="1"/>
  <c r="K31" i="1"/>
  <c r="D9" i="9" s="1"/>
  <c r="I91" i="1" s="1"/>
  <c r="K32" i="1"/>
  <c r="D10" i="9" s="1"/>
  <c r="I93" i="1" s="1"/>
  <c r="K33" i="1"/>
  <c r="D11" i="9" s="1"/>
  <c r="I95" i="1" s="1"/>
  <c r="G29" i="1"/>
  <c r="B7" i="9" s="1"/>
  <c r="C87" i="1" s="1"/>
  <c r="G30" i="1"/>
  <c r="B8" i="9" s="1"/>
  <c r="C89" i="1" s="1"/>
  <c r="G31" i="1"/>
  <c r="B9" i="9" s="1"/>
  <c r="C91" i="1" s="1"/>
  <c r="G32" i="1"/>
  <c r="B10" i="9" s="1"/>
  <c r="C93" i="1" s="1"/>
  <c r="G33" i="1"/>
  <c r="B11" i="9" s="1"/>
  <c r="C95" i="1" s="1"/>
  <c r="L28" i="1" l="1"/>
  <c r="L27" i="1"/>
  <c r="L26" i="1"/>
  <c r="L25" i="1"/>
  <c r="L24" i="1"/>
  <c r="K28" i="1"/>
  <c r="K27" i="1"/>
  <c r="K26" i="1"/>
  <c r="K25" i="1"/>
  <c r="K24" i="1"/>
  <c r="G28" i="1"/>
  <c r="G27" i="1"/>
  <c r="G26" i="1"/>
  <c r="G25" i="1"/>
  <c r="G24" i="1"/>
  <c r="H49" i="1" l="1"/>
  <c r="L76" i="1" l="1"/>
  <c r="I1" i="2" l="1"/>
  <c r="A1" i="2"/>
  <c r="B289" i="1"/>
  <c r="B288" i="1"/>
  <c r="B287" i="1"/>
  <c r="B286" i="1"/>
  <c r="L6" i="1"/>
  <c r="J1" i="2" l="1"/>
  <c r="G275" i="1" l="1"/>
  <c r="G236" i="1"/>
  <c r="G197" i="1"/>
  <c r="G253" i="1" l="1"/>
  <c r="G254" i="1"/>
  <c r="G255" i="1"/>
  <c r="G256" i="1"/>
  <c r="G257" i="1"/>
  <c r="G258" i="1"/>
  <c r="G259" i="1"/>
  <c r="G260" i="1"/>
  <c r="G261" i="1"/>
  <c r="G262" i="1"/>
  <c r="G263" i="1"/>
  <c r="G264" i="1"/>
  <c r="G265" i="1"/>
  <c r="G267" i="1"/>
  <c r="G268" i="1"/>
  <c r="G269" i="1"/>
  <c r="G270" i="1"/>
  <c r="G271" i="1"/>
  <c r="G272" i="1"/>
  <c r="G273" i="1"/>
  <c r="G230" i="1"/>
  <c r="G231" i="1"/>
  <c r="G232" i="1"/>
  <c r="G142" i="1"/>
  <c r="G143" i="1"/>
  <c r="G145" i="1"/>
  <c r="G146" i="1"/>
  <c r="G147" i="1"/>
  <c r="G148" i="1"/>
  <c r="G149" i="1"/>
  <c r="G150" i="1"/>
  <c r="G155" i="1"/>
  <c r="G156" i="1"/>
  <c r="G157" i="1"/>
  <c r="G158" i="1"/>
  <c r="G159" i="1"/>
  <c r="B25" i="9" l="1"/>
  <c r="G274" i="1" l="1"/>
  <c r="G235" i="1"/>
  <c r="G154" i="1"/>
  <c r="G234" i="1"/>
  <c r="G144" i="1"/>
  <c r="G215" i="1"/>
  <c r="G151" i="1"/>
  <c r="G152" i="1"/>
  <c r="G153" i="1"/>
  <c r="G213" i="1"/>
  <c r="G182" i="1"/>
  <c r="G216" i="1"/>
  <c r="G179" i="1"/>
  <c r="G183" i="1"/>
  <c r="G217" i="1"/>
  <c r="G180" i="1"/>
  <c r="G132" i="1"/>
  <c r="G214" i="1"/>
  <c r="G181" i="1"/>
  <c r="G186" i="1"/>
  <c r="G190" i="1"/>
  <c r="G194" i="1"/>
  <c r="G187" i="1"/>
  <c r="G191" i="1"/>
  <c r="G195" i="1"/>
  <c r="G184" i="1"/>
  <c r="G188" i="1"/>
  <c r="G192" i="1"/>
  <c r="G196" i="1"/>
  <c r="G185" i="1"/>
  <c r="G189" i="1"/>
  <c r="G193" i="1"/>
  <c r="G141" i="1"/>
  <c r="G176" i="1"/>
  <c r="G140" i="1"/>
  <c r="G178" i="1"/>
  <c r="G139" i="1"/>
  <c r="G177" i="1"/>
  <c r="G137" i="1"/>
  <c r="G175" i="1"/>
  <c r="G266" i="1"/>
  <c r="G138" i="1"/>
  <c r="G219" i="1"/>
  <c r="G223" i="1"/>
  <c r="G227" i="1"/>
  <c r="G174" i="1"/>
  <c r="G136" i="1"/>
  <c r="G220" i="1"/>
  <c r="G224" i="1"/>
  <c r="G228" i="1"/>
  <c r="G133" i="1"/>
  <c r="G252" i="1"/>
  <c r="G221" i="1"/>
  <c r="G225" i="1"/>
  <c r="G229" i="1"/>
  <c r="G233" i="1"/>
  <c r="G134" i="1"/>
  <c r="G218" i="1"/>
  <c r="G222" i="1"/>
  <c r="G226" i="1"/>
  <c r="G135" i="1"/>
  <c r="B1" i="9" l="1"/>
  <c r="C72" i="1" s="1"/>
  <c r="C6" i="9"/>
  <c r="H85" i="1" s="1"/>
  <c r="C5" i="9"/>
  <c r="H83" i="1" s="1"/>
  <c r="C4" i="9"/>
  <c r="H81" i="1" s="1"/>
  <c r="C3" i="9"/>
  <c r="H79" i="1" s="1"/>
  <c r="C2" i="9"/>
  <c r="H77" i="1" s="1"/>
  <c r="D1" i="9"/>
  <c r="I72" i="1" s="1"/>
  <c r="G6" i="9" l="1"/>
  <c r="L85" i="1" s="1"/>
  <c r="F6" i="9"/>
  <c r="K85" i="1" s="1"/>
  <c r="E6" i="9"/>
  <c r="J85" i="1" s="1"/>
  <c r="G5" i="9"/>
  <c r="L83" i="1" s="1"/>
  <c r="E5" i="9"/>
  <c r="J83" i="1" s="1"/>
  <c r="F5" i="9"/>
  <c r="K83" i="1" s="1"/>
  <c r="E4" i="9"/>
  <c r="J81" i="1" s="1"/>
  <c r="F4" i="9"/>
  <c r="K81" i="1" s="1"/>
  <c r="G4" i="9"/>
  <c r="L81" i="1" s="1"/>
  <c r="G3" i="9"/>
  <c r="L79" i="1" s="1"/>
  <c r="F3" i="9"/>
  <c r="K79" i="1" s="1"/>
  <c r="E3" i="9"/>
  <c r="J79" i="1" s="1"/>
  <c r="G2" i="9"/>
  <c r="L77" i="1" s="1"/>
  <c r="F2" i="9"/>
  <c r="K77" i="1" s="1"/>
  <c r="E2" i="9"/>
  <c r="J77" i="1" s="1"/>
  <c r="D3" i="9" l="1"/>
  <c r="I79" i="1" s="1"/>
  <c r="D4" i="9"/>
  <c r="I81" i="1" s="1"/>
  <c r="D5" i="9"/>
  <c r="I83" i="1" s="1"/>
  <c r="D2" i="9"/>
  <c r="I77" i="1" s="1"/>
  <c r="B3" i="9"/>
  <c r="C79" i="1" s="1"/>
  <c r="B4" i="9"/>
  <c r="C81" i="1" s="1"/>
  <c r="B5" i="9"/>
  <c r="C83" i="1" s="1"/>
  <c r="B2" i="9"/>
  <c r="C77" i="1" s="1"/>
  <c r="D6" i="9"/>
  <c r="I85" i="1" s="1"/>
  <c r="B6" i="9"/>
  <c r="C85" i="1" s="1"/>
  <c r="K244" i="1" l="1"/>
  <c r="D244" i="1"/>
  <c r="K205" i="1"/>
  <c r="D205" i="1"/>
  <c r="K166" i="1"/>
  <c r="D166" i="1"/>
  <c r="K124" i="1"/>
  <c r="D124" i="1"/>
  <c r="H5" i="2" l="1"/>
  <c r="H10" i="2" l="1"/>
  <c r="H2" i="2"/>
  <c r="H9" i="2"/>
  <c r="H12" i="2"/>
  <c r="H8" i="2"/>
  <c r="H4" i="2"/>
  <c r="H11" i="2"/>
  <c r="H7" i="2"/>
  <c r="H3" i="2"/>
  <c r="H6" i="2"/>
  <c r="H1" i="2"/>
  <c r="J4" i="2" l="1"/>
  <c r="G126" i="1" l="1"/>
  <c r="J5" i="2"/>
  <c r="G168" i="1" s="1"/>
  <c r="C4" i="3"/>
  <c r="C133" i="1" l="1" a="1"/>
  <c r="C133" i="1" s="1"/>
  <c r="B133" i="1" s="1"/>
  <c r="L133" i="1" s="1"/>
  <c r="C137" i="1" a="1"/>
  <c r="C137" i="1" s="1"/>
  <c r="B137" i="1" s="1"/>
  <c r="L137" i="1" s="1"/>
  <c r="C132" i="1" a="1"/>
  <c r="C132" i="1" s="1"/>
  <c r="C136" i="1" a="1"/>
  <c r="C136" i="1" s="1"/>
  <c r="B136" i="1" s="1"/>
  <c r="L136" i="1" s="1"/>
  <c r="C135" i="1" a="1"/>
  <c r="C135" i="1" s="1"/>
  <c r="B135" i="1" s="1"/>
  <c r="L135" i="1" s="1"/>
  <c r="C139" i="1" a="1"/>
  <c r="C139" i="1" s="1"/>
  <c r="B139" i="1" s="1"/>
  <c r="L139" i="1" s="1"/>
  <c r="C134" i="1" a="1"/>
  <c r="C134" i="1" s="1"/>
  <c r="B134" i="1" s="1"/>
  <c r="L134" i="1" s="1"/>
  <c r="C138" i="1" a="1"/>
  <c r="C138" i="1" s="1"/>
  <c r="C157" i="1" a="1"/>
  <c r="C157" i="1" s="1"/>
  <c r="B157" i="1" s="1"/>
  <c r="L157" i="1" s="1"/>
  <c r="C159" i="1" a="1"/>
  <c r="C159" i="1" s="1"/>
  <c r="B159" i="1" s="1"/>
  <c r="L159" i="1" s="1"/>
  <c r="C158" i="1" a="1"/>
  <c r="C158" i="1" s="1"/>
  <c r="B158" i="1" s="1"/>
  <c r="L158" i="1" s="1"/>
  <c r="C153" i="1" a="1"/>
  <c r="C153" i="1" s="1"/>
  <c r="B153" i="1" s="1"/>
  <c r="L153" i="1" s="1"/>
  <c r="C143" i="1" a="1"/>
  <c r="C143" i="1" s="1"/>
  <c r="B143" i="1" s="1"/>
  <c r="L143" i="1" s="1"/>
  <c r="C148" i="1" a="1"/>
  <c r="C148" i="1" s="1"/>
  <c r="B148" i="1" s="1"/>
  <c r="L148" i="1" s="1"/>
  <c r="C151" i="1" a="1"/>
  <c r="C151" i="1" s="1"/>
  <c r="B151" i="1" s="1"/>
  <c r="L151" i="1" s="1"/>
  <c r="C140" i="1" a="1"/>
  <c r="C140" i="1" s="1"/>
  <c r="C156" i="1" a="1"/>
  <c r="C156" i="1" s="1"/>
  <c r="B156" i="1" s="1"/>
  <c r="L156" i="1" s="1"/>
  <c r="C146" i="1" a="1"/>
  <c r="C146" i="1" s="1"/>
  <c r="B146" i="1" s="1"/>
  <c r="L146" i="1" s="1"/>
  <c r="C149" i="1" a="1"/>
  <c r="C149" i="1" s="1"/>
  <c r="B149" i="1" s="1"/>
  <c r="L149" i="1" s="1"/>
  <c r="C144" i="1" a="1"/>
  <c r="C144" i="1" s="1"/>
  <c r="B144" i="1" s="1"/>
  <c r="L144" i="1" s="1"/>
  <c r="C141" i="1" a="1"/>
  <c r="C141" i="1" s="1"/>
  <c r="B141" i="1" s="1"/>
  <c r="L141" i="1" s="1"/>
  <c r="C152" i="1" a="1"/>
  <c r="C152" i="1" s="1"/>
  <c r="B152" i="1" s="1"/>
  <c r="L152" i="1" s="1"/>
  <c r="C145" i="1" a="1"/>
  <c r="C145" i="1" s="1"/>
  <c r="B145" i="1" s="1"/>
  <c r="L145" i="1" s="1"/>
  <c r="C150" i="1" a="1"/>
  <c r="C150" i="1" s="1"/>
  <c r="B150" i="1" s="1"/>
  <c r="L150" i="1" s="1"/>
  <c r="C154" i="1" a="1"/>
  <c r="C154" i="1" s="1"/>
  <c r="B154" i="1" s="1"/>
  <c r="L154" i="1" s="1"/>
  <c r="C147" i="1" a="1"/>
  <c r="C147" i="1" s="1"/>
  <c r="B147" i="1" s="1"/>
  <c r="L147" i="1" s="1"/>
  <c r="C155" i="1" a="1"/>
  <c r="C155" i="1" s="1"/>
  <c r="B155" i="1" s="1"/>
  <c r="L155" i="1" s="1"/>
  <c r="C142" i="1" a="1"/>
  <c r="C142" i="1" s="1"/>
  <c r="B142" i="1" s="1"/>
  <c r="L142" i="1" s="1"/>
  <c r="J6" i="2"/>
  <c r="G207" i="1" s="1"/>
  <c r="C197" i="1" a="1"/>
  <c r="C197" i="1" s="1"/>
  <c r="B197" i="1" s="1"/>
  <c r="L197" i="1" s="1"/>
  <c r="F4" i="3"/>
  <c r="B138" i="1" l="1"/>
  <c r="L138" i="1" s="1"/>
  <c r="B132" i="1"/>
  <c r="L132" i="1" s="1"/>
  <c r="B140" i="1"/>
  <c r="L140" i="1" s="1"/>
  <c r="C176" i="1" a="1"/>
  <c r="C176" i="1" s="1"/>
  <c r="B176" i="1" s="1"/>
  <c r="L176" i="1" s="1"/>
  <c r="C178" i="1" a="1"/>
  <c r="C178" i="1" s="1"/>
  <c r="B178" i="1" s="1"/>
  <c r="L178" i="1" s="1"/>
  <c r="C180" i="1" a="1"/>
  <c r="C180" i="1" s="1"/>
  <c r="B180" i="1" s="1"/>
  <c r="L180" i="1" s="1"/>
  <c r="C182" i="1" a="1"/>
  <c r="C182" i="1" s="1"/>
  <c r="B182" i="1" s="1"/>
  <c r="L182" i="1" s="1"/>
  <c r="C184" i="1" a="1"/>
  <c r="C184" i="1" s="1"/>
  <c r="B184" i="1" s="1"/>
  <c r="L184" i="1" s="1"/>
  <c r="C186" i="1" a="1"/>
  <c r="C186" i="1" s="1"/>
  <c r="B186" i="1" s="1"/>
  <c r="L186" i="1" s="1"/>
  <c r="C188" i="1" a="1"/>
  <c r="C188" i="1" s="1"/>
  <c r="B188" i="1" s="1"/>
  <c r="L188" i="1" s="1"/>
  <c r="C190" i="1" a="1"/>
  <c r="C190" i="1" s="1"/>
  <c r="B190" i="1" s="1"/>
  <c r="L190" i="1" s="1"/>
  <c r="C192" i="1" a="1"/>
  <c r="C192" i="1" s="1"/>
  <c r="B192" i="1" s="1"/>
  <c r="L192" i="1" s="1"/>
  <c r="C194" i="1" a="1"/>
  <c r="C194" i="1" s="1"/>
  <c r="B194" i="1" s="1"/>
  <c r="L194" i="1" s="1"/>
  <c r="C196" i="1" a="1"/>
  <c r="C196" i="1" s="1"/>
  <c r="B196" i="1" s="1"/>
  <c r="L196" i="1" s="1"/>
  <c r="C177" i="1" a="1"/>
  <c r="C177" i="1" s="1"/>
  <c r="B177" i="1" s="1"/>
  <c r="L177" i="1" s="1"/>
  <c r="C181" i="1" a="1"/>
  <c r="C181" i="1" s="1"/>
  <c r="B181" i="1" s="1"/>
  <c r="L181" i="1" s="1"/>
  <c r="C185" i="1" a="1"/>
  <c r="C185" i="1" s="1"/>
  <c r="B185" i="1" s="1"/>
  <c r="L185" i="1" s="1"/>
  <c r="C189" i="1" a="1"/>
  <c r="C189" i="1" s="1"/>
  <c r="B189" i="1" s="1"/>
  <c r="L189" i="1" s="1"/>
  <c r="C193" i="1" a="1"/>
  <c r="C193" i="1" s="1"/>
  <c r="B193" i="1" s="1"/>
  <c r="L193" i="1" s="1"/>
  <c r="C174" i="1" a="1"/>
  <c r="C174" i="1" s="1"/>
  <c r="B174" i="1" s="1"/>
  <c r="L174" i="1" s="1"/>
  <c r="C175" i="1" a="1"/>
  <c r="C175" i="1" s="1"/>
  <c r="B175" i="1" s="1"/>
  <c r="L175" i="1" s="1"/>
  <c r="C179" i="1" a="1"/>
  <c r="C179" i="1" s="1"/>
  <c r="B179" i="1" s="1"/>
  <c r="L179" i="1" s="1"/>
  <c r="C183" i="1" a="1"/>
  <c r="C183" i="1" s="1"/>
  <c r="B183" i="1" s="1"/>
  <c r="L183" i="1" s="1"/>
  <c r="C187" i="1" a="1"/>
  <c r="C187" i="1" s="1"/>
  <c r="B187" i="1" s="1"/>
  <c r="L187" i="1" s="1"/>
  <c r="C191" i="1" a="1"/>
  <c r="C191" i="1" s="1"/>
  <c r="B191" i="1" s="1"/>
  <c r="L191" i="1" s="1"/>
  <c r="C195" i="1" a="1"/>
  <c r="C195" i="1" s="1"/>
  <c r="B195" i="1" s="1"/>
  <c r="L195" i="1" s="1"/>
  <c r="C236" i="1" a="1"/>
  <c r="C236" i="1" s="1"/>
  <c r="B236" i="1" s="1"/>
  <c r="L236" i="1" s="1"/>
  <c r="J7" i="2"/>
  <c r="K7" i="3"/>
  <c r="E7" i="3"/>
  <c r="H285" i="1" s="1"/>
  <c r="J7" i="3"/>
  <c r="G7" i="3"/>
  <c r="J285" i="1" s="1"/>
  <c r="L7" i="3"/>
  <c r="F7" i="3"/>
  <c r="I285" i="1" s="1"/>
  <c r="L199" i="1" l="1"/>
  <c r="F287" i="1" s="1"/>
  <c r="C9" i="3" s="1"/>
  <c r="C199" i="1"/>
  <c r="G246" i="1"/>
  <c r="C275" i="1" s="1" a="1"/>
  <c r="C275" i="1" s="1"/>
  <c r="B275" i="1" s="1"/>
  <c r="L275" i="1" s="1"/>
  <c r="C161" i="1"/>
  <c r="L161" i="1"/>
  <c r="F286" i="1" s="1"/>
  <c r="C215" i="1" a="1"/>
  <c r="C215" i="1" s="1"/>
  <c r="B215" i="1" s="1"/>
  <c r="L215" i="1" s="1"/>
  <c r="C220" i="1" a="1"/>
  <c r="C220" i="1" s="1"/>
  <c r="B220" i="1" s="1"/>
  <c r="L220" i="1" s="1"/>
  <c r="C223" i="1" a="1"/>
  <c r="C223" i="1" s="1"/>
  <c r="B223" i="1" s="1"/>
  <c r="L223" i="1" s="1"/>
  <c r="C228" i="1" a="1"/>
  <c r="C228" i="1" s="1"/>
  <c r="B228" i="1" s="1"/>
  <c r="L228" i="1" s="1"/>
  <c r="C231" i="1" a="1"/>
  <c r="C231" i="1" s="1"/>
  <c r="B231" i="1" s="1"/>
  <c r="L231" i="1" s="1"/>
  <c r="C218" i="1" a="1"/>
  <c r="C218" i="1" s="1"/>
  <c r="B218" i="1" s="1"/>
  <c r="L218" i="1" s="1"/>
  <c r="C221" i="1" a="1"/>
  <c r="C221" i="1" s="1"/>
  <c r="B221" i="1" s="1"/>
  <c r="L221" i="1" s="1"/>
  <c r="C226" i="1" a="1"/>
  <c r="C226" i="1" s="1"/>
  <c r="B226" i="1" s="1"/>
  <c r="L226" i="1" s="1"/>
  <c r="C229" i="1" a="1"/>
  <c r="C229" i="1" s="1"/>
  <c r="B229" i="1" s="1"/>
  <c r="L229" i="1" s="1"/>
  <c r="C234" i="1" a="1"/>
  <c r="C234" i="1" s="1"/>
  <c r="B234" i="1" s="1"/>
  <c r="L234" i="1" s="1"/>
  <c r="C216" i="1" a="1"/>
  <c r="C216" i="1" s="1"/>
  <c r="B216" i="1" s="1"/>
  <c r="L216" i="1" s="1"/>
  <c r="C227" i="1" a="1"/>
  <c r="C227" i="1" s="1"/>
  <c r="B227" i="1" s="1"/>
  <c r="L227" i="1" s="1"/>
  <c r="C232" i="1" a="1"/>
  <c r="C232" i="1" s="1"/>
  <c r="B232" i="1" s="1"/>
  <c r="L232" i="1" s="1"/>
  <c r="C217" i="1" a="1"/>
  <c r="C217" i="1" s="1"/>
  <c r="B217" i="1" s="1"/>
  <c r="L217" i="1" s="1"/>
  <c r="C222" i="1" a="1"/>
  <c r="C222" i="1" s="1"/>
  <c r="B222" i="1" s="1"/>
  <c r="L222" i="1" s="1"/>
  <c r="C233" i="1" a="1"/>
  <c r="C233" i="1" s="1"/>
  <c r="B233" i="1" s="1"/>
  <c r="L233" i="1" s="1"/>
  <c r="C235" i="1" a="1"/>
  <c r="C235" i="1" s="1"/>
  <c r="B235" i="1" s="1"/>
  <c r="L235" i="1" s="1"/>
  <c r="C219" i="1" a="1"/>
  <c r="C219" i="1" s="1"/>
  <c r="B219" i="1" s="1"/>
  <c r="L219" i="1" s="1"/>
  <c r="C224" i="1" a="1"/>
  <c r="C224" i="1" s="1"/>
  <c r="B224" i="1" s="1"/>
  <c r="L224" i="1" s="1"/>
  <c r="C213" i="1" a="1"/>
  <c r="C213" i="1" s="1"/>
  <c r="B213" i="1" s="1"/>
  <c r="L213" i="1" s="1"/>
  <c r="C214" i="1" a="1"/>
  <c r="C214" i="1" s="1"/>
  <c r="B214" i="1" s="1"/>
  <c r="L214" i="1" s="1"/>
  <c r="C225" i="1" a="1"/>
  <c r="C225" i="1" s="1"/>
  <c r="B225" i="1" s="1"/>
  <c r="L225" i="1" s="1"/>
  <c r="C230" i="1" a="1"/>
  <c r="C230" i="1" s="1"/>
  <c r="B230" i="1" s="1"/>
  <c r="L230" i="1" s="1"/>
  <c r="C8" i="3" l="1"/>
  <c r="I8" i="3" s="1"/>
  <c r="C238" i="1"/>
  <c r="L238" i="1"/>
  <c r="F288" i="1" s="1"/>
  <c r="C10" i="3" s="1"/>
  <c r="C273" i="1" a="1"/>
  <c r="C273" i="1" s="1"/>
  <c r="B273" i="1" s="1"/>
  <c r="L273" i="1" s="1"/>
  <c r="C262" i="1" a="1"/>
  <c r="C262" i="1" s="1"/>
  <c r="B262" i="1" s="1"/>
  <c r="L262" i="1" s="1"/>
  <c r="C259" i="1" a="1"/>
  <c r="C259" i="1" s="1"/>
  <c r="B259" i="1" s="1"/>
  <c r="L259" i="1" s="1"/>
  <c r="C263" i="1" a="1"/>
  <c r="C263" i="1" s="1"/>
  <c r="B263" i="1" s="1"/>
  <c r="L263" i="1" s="1"/>
  <c r="C253" i="1" a="1"/>
  <c r="C253" i="1" s="1"/>
  <c r="B253" i="1" s="1"/>
  <c r="L253" i="1" s="1"/>
  <c r="C258" i="1" a="1"/>
  <c r="C258" i="1" s="1"/>
  <c r="B258" i="1" s="1"/>
  <c r="L258" i="1" s="1"/>
  <c r="C257" i="1" a="1"/>
  <c r="C257" i="1" s="1"/>
  <c r="B257" i="1" s="1"/>
  <c r="L257" i="1" s="1"/>
  <c r="C269" i="1" a="1"/>
  <c r="C269" i="1" s="1"/>
  <c r="B269" i="1" s="1"/>
  <c r="L269" i="1" s="1"/>
  <c r="C265" i="1" a="1"/>
  <c r="C265" i="1" s="1"/>
  <c r="B265" i="1" s="1"/>
  <c r="L265" i="1" s="1"/>
  <c r="C252" i="1" a="1"/>
  <c r="C252" i="1" s="1"/>
  <c r="B252" i="1" s="1"/>
  <c r="L252" i="1" s="1"/>
  <c r="C264" i="1" a="1"/>
  <c r="C264" i="1" s="1"/>
  <c r="B264" i="1" s="1"/>
  <c r="L264" i="1" s="1"/>
  <c r="C266" i="1" a="1"/>
  <c r="C266" i="1" s="1"/>
  <c r="B266" i="1" s="1"/>
  <c r="L266" i="1" s="1"/>
  <c r="C274" i="1" a="1"/>
  <c r="C274" i="1" s="1"/>
  <c r="B274" i="1" s="1"/>
  <c r="L274" i="1" s="1"/>
  <c r="C260" i="1" a="1"/>
  <c r="C260" i="1" s="1"/>
  <c r="B260" i="1" s="1"/>
  <c r="L260" i="1" s="1"/>
  <c r="C267" i="1" a="1"/>
  <c r="C267" i="1" s="1"/>
  <c r="B267" i="1" s="1"/>
  <c r="L267" i="1" s="1"/>
  <c r="C272" i="1" a="1"/>
  <c r="C272" i="1" s="1"/>
  <c r="B272" i="1" s="1"/>
  <c r="L272" i="1" s="1"/>
  <c r="C256" i="1" a="1"/>
  <c r="C256" i="1" s="1"/>
  <c r="B256" i="1" s="1"/>
  <c r="L256" i="1" s="1"/>
  <c r="C271" i="1" a="1"/>
  <c r="C271" i="1" s="1"/>
  <c r="B271" i="1" s="1"/>
  <c r="L271" i="1" s="1"/>
  <c r="C255" i="1" a="1"/>
  <c r="C255" i="1" s="1"/>
  <c r="B255" i="1" s="1"/>
  <c r="L255" i="1" s="1"/>
  <c r="C268" i="1" a="1"/>
  <c r="C268" i="1" s="1"/>
  <c r="B268" i="1" s="1"/>
  <c r="L268" i="1" s="1"/>
  <c r="C270" i="1" a="1"/>
  <c r="C270" i="1" s="1"/>
  <c r="B270" i="1" s="1"/>
  <c r="L270" i="1" s="1"/>
  <c r="C254" i="1" a="1"/>
  <c r="C254" i="1" s="1"/>
  <c r="B254" i="1" s="1"/>
  <c r="L254" i="1" s="1"/>
  <c r="C261" i="1" a="1"/>
  <c r="C261" i="1" s="1"/>
  <c r="B261" i="1" s="1"/>
  <c r="L261" i="1" s="1"/>
  <c r="J8" i="3" l="1"/>
  <c r="E8" i="3" s="1"/>
  <c r="H286" i="1" s="1"/>
  <c r="I9" i="3"/>
  <c r="I10" i="3" s="1"/>
  <c r="K8" i="3"/>
  <c r="F8" i="3" s="1"/>
  <c r="I286" i="1" s="1"/>
  <c r="L277" i="1"/>
  <c r="F289" i="1" s="1"/>
  <c r="C11" i="3" s="1"/>
  <c r="C277" i="1"/>
  <c r="C291" i="1" s="1"/>
  <c r="J9" i="3"/>
  <c r="K9" i="3" s="1"/>
  <c r="L8" i="3" l="1"/>
  <c r="F9" i="3"/>
  <c r="I287" i="1" s="1"/>
  <c r="J10" i="3"/>
  <c r="E9" i="3"/>
  <c r="H287" i="1" s="1"/>
  <c r="F291" i="1"/>
  <c r="G8" i="3" l="1"/>
  <c r="K10" i="3"/>
  <c r="F10" i="3" s="1"/>
  <c r="I288" i="1" s="1"/>
  <c r="N8" i="3"/>
  <c r="L9" i="3"/>
  <c r="G9" i="3" s="1"/>
  <c r="J287" i="1" s="1"/>
  <c r="E10" i="3"/>
  <c r="H288" i="1" s="1"/>
  <c r="I11" i="3"/>
  <c r="C13" i="3"/>
  <c r="C15" i="3" s="1"/>
  <c r="J286" i="1" l="1"/>
  <c r="K286" i="1" s="1"/>
  <c r="K287" i="1"/>
  <c r="N9" i="3"/>
  <c r="L10" i="3"/>
  <c r="J11" i="3"/>
  <c r="K11" i="3" l="1"/>
  <c r="K12" i="3" s="1"/>
  <c r="I291" i="1" s="1"/>
  <c r="J12" i="3"/>
  <c r="H291" i="1" s="1"/>
  <c r="E11" i="3"/>
  <c r="H289" i="1" s="1"/>
  <c r="G10" i="3"/>
  <c r="J288" i="1" s="1"/>
  <c r="N10" i="3"/>
  <c r="F11" i="3" l="1"/>
  <c r="I289" i="1" s="1"/>
  <c r="K288" i="1"/>
  <c r="L11" i="3"/>
  <c r="L12" i="3" s="1"/>
  <c r="J291" i="1" s="1"/>
  <c r="G11" i="3" l="1"/>
  <c r="J289" i="1" s="1"/>
  <c r="N11" i="3"/>
  <c r="K289" i="1" l="1"/>
  <c r="K291" i="1" s="1"/>
  <c r="F13" i="3"/>
</calcChain>
</file>

<file path=xl/comments1.xml><?xml version="1.0" encoding="utf-8"?>
<comments xmlns="http://schemas.openxmlformats.org/spreadsheetml/2006/main">
  <authors>
    <author>Carroll, Martina</author>
  </authors>
  <commentList>
    <comment ref="J6" authorId="0" shapeId="0">
      <text>
        <r>
          <rPr>
            <sz val="9"/>
            <color indexed="81"/>
            <rFont val="Tahoma"/>
            <charset val="1"/>
          </rPr>
          <t xml:space="preserve">Select or Enter
January
April
or 
September
</t>
        </r>
      </text>
    </comment>
    <comment ref="E59" authorId="0" shapeId="0">
      <text>
        <r>
          <rPr>
            <sz val="9"/>
            <color indexed="81"/>
            <rFont val="Tahoma"/>
            <charset val="1"/>
          </rPr>
          <t xml:space="preserve">Select or Enter
&lt;1201
1201 - 1500
&gt;1500
</t>
        </r>
      </text>
    </comment>
    <comment ref="G76" authorId="0" shapeId="0">
      <text>
        <r>
          <rPr>
            <sz val="9"/>
            <color indexed="81"/>
            <rFont val="Tahoma"/>
            <family val="2"/>
          </rPr>
          <t xml:space="preserve">Enter figure
only i.e. not
followed by
km.
</t>
        </r>
      </text>
    </comment>
  </commentList>
</comments>
</file>

<file path=xl/sharedStrings.xml><?xml version="1.0" encoding="utf-8"?>
<sst xmlns="http://schemas.openxmlformats.org/spreadsheetml/2006/main" count="28890" uniqueCount="15356">
  <si>
    <r>
      <t xml:space="preserve">Please complete </t>
    </r>
    <r>
      <rPr>
        <b/>
        <u/>
        <sz val="14"/>
        <color theme="1"/>
        <rFont val="Tahoma"/>
        <family val="2"/>
      </rPr>
      <t>all</t>
    </r>
    <r>
      <rPr>
        <b/>
        <sz val="14"/>
        <color theme="1"/>
        <rFont val="Tahoma"/>
        <family val="2"/>
      </rPr>
      <t xml:space="preserve"> the highlighted sections.</t>
    </r>
  </si>
  <si>
    <t>1.</t>
  </si>
  <si>
    <t>Teacher Details</t>
  </si>
  <si>
    <t>PPSN No.:</t>
  </si>
  <si>
    <t>Payroll No.:</t>
  </si>
  <si>
    <t xml:space="preserve">Name of Teacher: </t>
  </si>
  <si>
    <t>Home Address:</t>
  </si>
  <si>
    <t>Email address:</t>
  </si>
  <si>
    <t>Phone No.:</t>
  </si>
  <si>
    <t>Employment Status:</t>
  </si>
  <si>
    <t>(Wholetime, Part Time, Substitute, Job Sharer)</t>
  </si>
  <si>
    <t>2.</t>
  </si>
  <si>
    <t>School Cluster Details</t>
  </si>
  <si>
    <t>Details of Schools Served</t>
  </si>
  <si>
    <t>A – Base School Roll No.:</t>
  </si>
  <si>
    <t xml:space="preserve"> </t>
  </si>
  <si>
    <t>B – Other School Roll No.:</t>
  </si>
  <si>
    <t>C – Other School Roll No.:</t>
  </si>
  <si>
    <t>D – Other School Roll No.:</t>
  </si>
  <si>
    <t>E – Other School Roll No.:</t>
  </si>
  <si>
    <t>One way distance from Home to Base School:</t>
  </si>
  <si>
    <t>Kilometres</t>
  </si>
  <si>
    <t>3.</t>
  </si>
  <si>
    <t>Car Details</t>
  </si>
  <si>
    <t>Engine Capacity</t>
  </si>
  <si>
    <t>Rates Applicable from 01/04/17</t>
  </si>
  <si>
    <t>Make and Model of Car:</t>
  </si>
  <si>
    <t>Insurance Company:</t>
  </si>
  <si>
    <t>Date of ownership:</t>
  </si>
  <si>
    <t>Summary of Claim</t>
  </si>
  <si>
    <t>Period</t>
  </si>
  <si>
    <t>Kilometres Claimed</t>
  </si>
  <si>
    <t>For official use only</t>
  </si>
  <si>
    <t>Total km keyed</t>
  </si>
  <si>
    <t>Keyed by</t>
  </si>
  <si>
    <t>Date</t>
  </si>
  <si>
    <t>Payroll Issue</t>
  </si>
  <si>
    <t>Detailed Monthly Claim for Travelling Expenses</t>
  </si>
  <si>
    <t>Name of Teacher:</t>
  </si>
  <si>
    <t>PPSN:</t>
  </si>
  <si>
    <t>Month to which the schedule refers:</t>
  </si>
  <si>
    <t>Day</t>
  </si>
  <si>
    <t>4.</t>
  </si>
  <si>
    <t>Declaration by the teacher</t>
  </si>
  <si>
    <t>In the case of each of the following, I certify that:</t>
  </si>
  <si>
    <t>Tick:</t>
  </si>
  <si>
    <t>I attended the schools as set out above on each of the dates specified in accordance with the work schedule arranged in consultation with the school authorities.</t>
  </si>
  <si>
    <t>The car (details at Section 3) is owned and maintained by me.</t>
  </si>
  <si>
    <t>I completed the indemnity form at Appendix 1 of circular 0009/2015 in advance of undertaking any travel.</t>
  </si>
  <si>
    <t>Date:</t>
  </si>
  <si>
    <t>5.</t>
  </si>
  <si>
    <t>Declaration by the Principal of Base School</t>
  </si>
  <si>
    <t>I certify that the details set out in this form are correct and are in accordance with the work schedule agreed with the school authorities within the cluster.</t>
  </si>
  <si>
    <r>
      <t>Signature</t>
    </r>
    <r>
      <rPr>
        <sz val="13"/>
        <color theme="1"/>
        <rFont val="Tahoma"/>
        <family val="2"/>
      </rPr>
      <t xml:space="preserve"> (Principal):</t>
    </r>
  </si>
  <si>
    <t>Please return the completed form at the end of each academic term to:</t>
  </si>
  <si>
    <t>January</t>
  </si>
  <si>
    <t>February</t>
  </si>
  <si>
    <t>March</t>
  </si>
  <si>
    <t>N/A</t>
  </si>
  <si>
    <t>May</t>
  </si>
  <si>
    <t>June</t>
  </si>
  <si>
    <t>September</t>
  </si>
  <si>
    <t>October</t>
  </si>
  <si>
    <t>November</t>
  </si>
  <si>
    <t>December</t>
  </si>
  <si>
    <t>For the Year:</t>
  </si>
  <si>
    <t xml:space="preserve">Months: </t>
  </si>
  <si>
    <t>&gt;1500</t>
  </si>
  <si>
    <t>0-1500</t>
  </si>
  <si>
    <t>1501-5500</t>
  </si>
  <si>
    <t>5501-25000</t>
  </si>
  <si>
    <t>Change of rates from 1/4/17</t>
  </si>
  <si>
    <t>Kilometres claimed to date January to March</t>
  </si>
  <si>
    <t>This figure appears on screen in Core KM field</t>
  </si>
  <si>
    <t>Any additional kilometres</t>
  </si>
  <si>
    <t>Kilometres paid to date</t>
  </si>
  <si>
    <t>Select from dropdown</t>
  </si>
  <si>
    <t>Engine Capacity to be entered on database as:-</t>
  </si>
  <si>
    <t>Band 1</t>
  </si>
  <si>
    <t>Band 2</t>
  </si>
  <si>
    <t>Band 3</t>
  </si>
  <si>
    <t>Kilometres now claimed</t>
  </si>
  <si>
    <t>Running Total</t>
  </si>
  <si>
    <t>April</t>
  </si>
  <si>
    <t>Total being claimed this payroll issue</t>
  </si>
  <si>
    <t>Overall Kilometres total</t>
  </si>
  <si>
    <t>Band 4</t>
  </si>
  <si>
    <t xml:space="preserve">January </t>
  </si>
  <si>
    <t>to</t>
  </si>
  <si>
    <t>July</t>
  </si>
  <si>
    <t>August</t>
  </si>
  <si>
    <t>0-6437KM</t>
  </si>
  <si>
    <t>&gt;=6438KM</t>
  </si>
  <si>
    <t>Total</t>
  </si>
  <si>
    <r>
      <t xml:space="preserve">Current Claim </t>
    </r>
    <r>
      <rPr>
        <sz val="11"/>
        <color theme="1"/>
        <rFont val="Wingdings"/>
        <charset val="2"/>
      </rPr>
      <t>á</t>
    </r>
  </si>
  <si>
    <t>…</t>
  </si>
  <si>
    <t>20096E</t>
  </si>
  <si>
    <t>17831O</t>
  </si>
  <si>
    <t>09660R</t>
  </si>
  <si>
    <t>18508M</t>
  </si>
  <si>
    <t xml:space="preserve">Checked by </t>
  </si>
  <si>
    <t>School Closed</t>
  </si>
  <si>
    <t>Roll Number</t>
  </si>
  <si>
    <t>Official Name</t>
  </si>
  <si>
    <t>Local Name</t>
  </si>
  <si>
    <t>Address 1</t>
  </si>
  <si>
    <t>Address 2</t>
  </si>
  <si>
    <t>Address 3</t>
  </si>
  <si>
    <t>Address 4</t>
  </si>
  <si>
    <t>County</t>
  </si>
  <si>
    <t>Eircode</t>
  </si>
  <si>
    <t>Local Authority</t>
  </si>
  <si>
    <t>X</t>
  </si>
  <si>
    <t>Y</t>
  </si>
  <si>
    <t>ITM East</t>
  </si>
  <si>
    <t>ITM North</t>
  </si>
  <si>
    <t>Latitude</t>
  </si>
  <si>
    <t>Longitude</t>
  </si>
  <si>
    <t>00359V</t>
  </si>
  <si>
    <t>St. Louis Girls National School</t>
  </si>
  <si>
    <t>St. Louis G.N.S.</t>
  </si>
  <si>
    <t>Park Road</t>
  </si>
  <si>
    <t>Monaghan Town</t>
  </si>
  <si>
    <t>Monaghan</t>
  </si>
  <si>
    <t>H18HK31</t>
  </si>
  <si>
    <t>Monaghan County Council</t>
  </si>
  <si>
    <t>00373P</t>
  </si>
  <si>
    <t>Deravoy National School</t>
  </si>
  <si>
    <t>Deravoy N S</t>
  </si>
  <si>
    <t>Deravoy</t>
  </si>
  <si>
    <t>Emyvale</t>
  </si>
  <si>
    <t>Co Monaghan</t>
  </si>
  <si>
    <t>H18PY11</t>
  </si>
  <si>
    <t>00467B</t>
  </si>
  <si>
    <t>Ballinspittle N S</t>
  </si>
  <si>
    <t>Ballinspittle Mxd Ns</t>
  </si>
  <si>
    <t>Kinsale</t>
  </si>
  <si>
    <t>Co Cork</t>
  </si>
  <si>
    <t>Cork</t>
  </si>
  <si>
    <t>P17FN27</t>
  </si>
  <si>
    <t>Cork County Council</t>
  </si>
  <si>
    <t>00512D</t>
  </si>
  <si>
    <t>Midleton Convent N S</t>
  </si>
  <si>
    <t>Midleton Convent Ns</t>
  </si>
  <si>
    <t>Midleton</t>
  </si>
  <si>
    <t>P25R248</t>
  </si>
  <si>
    <t>00538V</t>
  </si>
  <si>
    <t>Clochar Daingean</t>
  </si>
  <si>
    <t>Sn Clochar Daingean</t>
  </si>
  <si>
    <t>An Phríomhsráid Uachtarach</t>
  </si>
  <si>
    <t>Daingean Uí Chúis</t>
  </si>
  <si>
    <t>Kerry</t>
  </si>
  <si>
    <t>V92AD76</t>
  </si>
  <si>
    <t>Kerry County Council</t>
  </si>
  <si>
    <t>00606M</t>
  </si>
  <si>
    <t>Monard N S</t>
  </si>
  <si>
    <t>Monard</t>
  </si>
  <si>
    <t>Solohead</t>
  </si>
  <si>
    <t>Co Tipperary</t>
  </si>
  <si>
    <t>Tipperary</t>
  </si>
  <si>
    <t>E34VF97</t>
  </si>
  <si>
    <t>Tipperary (Sr) County Council</t>
  </si>
  <si>
    <t>00651R</t>
  </si>
  <si>
    <t>Borris Mxd N S</t>
  </si>
  <si>
    <t>Borris N S</t>
  </si>
  <si>
    <t>Borris</t>
  </si>
  <si>
    <t>Co Carlow</t>
  </si>
  <si>
    <t>Carlow</t>
  </si>
  <si>
    <t>R95RH6F</t>
  </si>
  <si>
    <t>Carlow County Council</t>
  </si>
  <si>
    <t>00697S</t>
  </si>
  <si>
    <t>St Brigids Mxd N S</t>
  </si>
  <si>
    <t>Beechpark Lawn</t>
  </si>
  <si>
    <t>Castleknock</t>
  </si>
  <si>
    <t>Dublin 15</t>
  </si>
  <si>
    <t>Dublin</t>
  </si>
  <si>
    <t>D15P820</t>
  </si>
  <si>
    <t>Fingal County Council</t>
  </si>
  <si>
    <t>00714P</t>
  </si>
  <si>
    <t>Lucan B N S</t>
  </si>
  <si>
    <t>Lucan Boys N S</t>
  </si>
  <si>
    <t>Lucan</t>
  </si>
  <si>
    <t>Co Dublin</t>
  </si>
  <si>
    <t>K78YD27</t>
  </si>
  <si>
    <t>South Dublin County Council</t>
  </si>
  <si>
    <t>00729F</t>
  </si>
  <si>
    <t>Clochar Loreto N S</t>
  </si>
  <si>
    <t>Loreto Rathfarnham</t>
  </si>
  <si>
    <t>Grange Road</t>
  </si>
  <si>
    <t>Rathfarnham</t>
  </si>
  <si>
    <t>Dublin 14</t>
  </si>
  <si>
    <t>D14YY28</t>
  </si>
  <si>
    <t>00752A</t>
  </si>
  <si>
    <t>Central Senior Mxd N S</t>
  </si>
  <si>
    <t>Central Model Senior School</t>
  </si>
  <si>
    <t>Marlborough Street</t>
  </si>
  <si>
    <t>Dublin 1</t>
  </si>
  <si>
    <t>D01P027</t>
  </si>
  <si>
    <t>Dublin City Council</t>
  </si>
  <si>
    <t>00779U</t>
  </si>
  <si>
    <t>Presentation Girls Primary School</t>
  </si>
  <si>
    <t>Maynooth</t>
  </si>
  <si>
    <t>Co Kildare</t>
  </si>
  <si>
    <t>Kildare</t>
  </si>
  <si>
    <t>W23X0C6</t>
  </si>
  <si>
    <t>Kildare County Council</t>
  </si>
  <si>
    <t>00788V</t>
  </si>
  <si>
    <t>Lisdowney N S</t>
  </si>
  <si>
    <t>Lisdowney</t>
  </si>
  <si>
    <t>Ballyragget</t>
  </si>
  <si>
    <t>Co Kilkenny</t>
  </si>
  <si>
    <t>Kilkenny</t>
  </si>
  <si>
    <t>R95XD45</t>
  </si>
  <si>
    <t>Kilkenny County Council</t>
  </si>
  <si>
    <t>00796U</t>
  </si>
  <si>
    <t>Scoil Lachtain</t>
  </si>
  <si>
    <t>Freshford N S</t>
  </si>
  <si>
    <t>Freshford</t>
  </si>
  <si>
    <t>R95RP20</t>
  </si>
  <si>
    <t>00851C</t>
  </si>
  <si>
    <t>Presentation Convent</t>
  </si>
  <si>
    <t>Pres Con Drogheda</t>
  </si>
  <si>
    <t>Ballymakenny Road</t>
  </si>
  <si>
    <t>Drogheda</t>
  </si>
  <si>
    <t>Co Louth</t>
  </si>
  <si>
    <t>Louth</t>
  </si>
  <si>
    <t>A92E296</t>
  </si>
  <si>
    <t>Louth County Council</t>
  </si>
  <si>
    <t>00856M</t>
  </si>
  <si>
    <t>Scoil Naomh Micheal</t>
  </si>
  <si>
    <t>Sc Naomh Micheal</t>
  </si>
  <si>
    <t>St. Mel's Road</t>
  </si>
  <si>
    <t>Longford</t>
  </si>
  <si>
    <t>N39AX75</t>
  </si>
  <si>
    <t>Longford County Council</t>
  </si>
  <si>
    <t>00860D</t>
  </si>
  <si>
    <t>Forgney N S</t>
  </si>
  <si>
    <t>Cloncallow</t>
  </si>
  <si>
    <t>Ballymahon</t>
  </si>
  <si>
    <t>Co. Longford</t>
  </si>
  <si>
    <t>N39TW52</t>
  </si>
  <si>
    <t>00883P</t>
  </si>
  <si>
    <t>Aine Naofa N S</t>
  </si>
  <si>
    <t>St Anne's Loreto Primary School</t>
  </si>
  <si>
    <t>Fairgreen</t>
  </si>
  <si>
    <t>Navan</t>
  </si>
  <si>
    <t>Co Meath</t>
  </si>
  <si>
    <t>Meath</t>
  </si>
  <si>
    <t>C15E208</t>
  </si>
  <si>
    <t>Meath County Council</t>
  </si>
  <si>
    <t>00885T</t>
  </si>
  <si>
    <t>Ratoath Junior N S</t>
  </si>
  <si>
    <t>Rathoath Junior N S</t>
  </si>
  <si>
    <t>Fairyhouse Road</t>
  </si>
  <si>
    <t>Ratoath</t>
  </si>
  <si>
    <t>Eir Code A85 P296</t>
  </si>
  <si>
    <t>A85P296</t>
  </si>
  <si>
    <t>00892Q</t>
  </si>
  <si>
    <t>Shanganamore N S</t>
  </si>
  <si>
    <t>Shanganamore</t>
  </si>
  <si>
    <t>Athy</t>
  </si>
  <si>
    <t>Co Laois</t>
  </si>
  <si>
    <t>Laois</t>
  </si>
  <si>
    <t>R14K659</t>
  </si>
  <si>
    <t>Laois County Council</t>
  </si>
  <si>
    <t>00895W</t>
  </si>
  <si>
    <t>Ballinakill Mixed N S</t>
  </si>
  <si>
    <t>Ballinakill Mixed</t>
  </si>
  <si>
    <t>Ballinakill</t>
  </si>
  <si>
    <t>Portlaoise</t>
  </si>
  <si>
    <t>R32TX38</t>
  </si>
  <si>
    <t>00934G</t>
  </si>
  <si>
    <t>Presentation Convent (Jnr)</t>
  </si>
  <si>
    <t>Presentation Convent Jr</t>
  </si>
  <si>
    <t>Mullingar</t>
  </si>
  <si>
    <t>Co Westmeath</t>
  </si>
  <si>
    <t>Westmeath</t>
  </si>
  <si>
    <t>N91YD83</t>
  </si>
  <si>
    <t>Westmeath County Council</t>
  </si>
  <si>
    <t>00941D</t>
  </si>
  <si>
    <t>S N Bhride</t>
  </si>
  <si>
    <t>Emper Mxd N S</t>
  </si>
  <si>
    <t>Emper</t>
  </si>
  <si>
    <t>Ballynacargy</t>
  </si>
  <si>
    <t>N91PP71</t>
  </si>
  <si>
    <t>00973Q</t>
  </si>
  <si>
    <t>Grange Con N S</t>
  </si>
  <si>
    <t>Grange Con,Dunlavin, Wicklow</t>
  </si>
  <si>
    <t>Grange</t>
  </si>
  <si>
    <t>Co Wicklow</t>
  </si>
  <si>
    <t>Wicklow</t>
  </si>
  <si>
    <t>W91TV06</t>
  </si>
  <si>
    <t>Wicklow County Council</t>
  </si>
  <si>
    <t>00977B</t>
  </si>
  <si>
    <t>Ballyconnell N S</t>
  </si>
  <si>
    <t>Ballyconnell</t>
  </si>
  <si>
    <t>Tullow</t>
  </si>
  <si>
    <t>R93VA44</t>
  </si>
  <si>
    <t>00984V</t>
  </si>
  <si>
    <t>Glenealy 1 N S</t>
  </si>
  <si>
    <t>Glenealy 1</t>
  </si>
  <si>
    <t>Glenealy</t>
  </si>
  <si>
    <t>A67CD78</t>
  </si>
  <si>
    <t>01000E</t>
  </si>
  <si>
    <t>Esker N S</t>
  </si>
  <si>
    <t>Athenry</t>
  </si>
  <si>
    <t>Co Galway</t>
  </si>
  <si>
    <t>Galway</t>
  </si>
  <si>
    <t>H65HY10</t>
  </si>
  <si>
    <t>Galway County Council</t>
  </si>
  <si>
    <t>01013N</t>
  </si>
  <si>
    <t>Scoil Croi Iosa</t>
  </si>
  <si>
    <t>Presentation Primary</t>
  </si>
  <si>
    <t>Newcastle Road</t>
  </si>
  <si>
    <t>H91FV48</t>
  </si>
  <si>
    <t>Galway City Council</t>
  </si>
  <si>
    <t>01086R</t>
  </si>
  <si>
    <t>S N Pol Naofa</t>
  </si>
  <si>
    <t>St Paul's N.S.</t>
  </si>
  <si>
    <t>Castlerea</t>
  </si>
  <si>
    <t>Co Roscommon</t>
  </si>
  <si>
    <t>Roscommon</t>
  </si>
  <si>
    <t>F45FK09</t>
  </si>
  <si>
    <t>Roscommon County Council</t>
  </si>
  <si>
    <t>01116A</t>
  </si>
  <si>
    <t>Baile An Chuilinn N S</t>
  </si>
  <si>
    <t>Baile An Chuilinn Ns</t>
  </si>
  <si>
    <t>Muinebeag</t>
  </si>
  <si>
    <t>R21Y803</t>
  </si>
  <si>
    <t>01125B</t>
  </si>
  <si>
    <t>Leitrim Mxd N S</t>
  </si>
  <si>
    <t>St Josephs Ns</t>
  </si>
  <si>
    <t>Leitrim Village</t>
  </si>
  <si>
    <t>Carrick-On-Shannon</t>
  </si>
  <si>
    <t>Leitrim</t>
  </si>
  <si>
    <t>N41EC81</t>
  </si>
  <si>
    <t>Leitrim County Council</t>
  </si>
  <si>
    <t>01170G</t>
  </si>
  <si>
    <t>S N Na H-Aille</t>
  </si>
  <si>
    <t>Sn Na Haille Naul</t>
  </si>
  <si>
    <t>The Naul</t>
  </si>
  <si>
    <t>K32PX40</t>
  </si>
  <si>
    <t>01197D</t>
  </si>
  <si>
    <t>Strawberry Hill B N S</t>
  </si>
  <si>
    <t>Strawberry Hill Bns</t>
  </si>
  <si>
    <t>Sundays Well</t>
  </si>
  <si>
    <t>T23RW98</t>
  </si>
  <si>
    <t>Cork City Council</t>
  </si>
  <si>
    <t>01215C</t>
  </si>
  <si>
    <t>Newtown Dunleckney Mxd</t>
  </si>
  <si>
    <t>Newtown Dunleckney</t>
  </si>
  <si>
    <t>R21PP74</t>
  </si>
  <si>
    <t>01272O</t>
  </si>
  <si>
    <t>S N Chuan Doir</t>
  </si>
  <si>
    <t>Glandore N.S.</t>
  </si>
  <si>
    <t>Chuan Doir</t>
  </si>
  <si>
    <t>Glandore</t>
  </si>
  <si>
    <t>Skibbereen</t>
  </si>
  <si>
    <t>P81VE04</t>
  </si>
  <si>
    <t>01285A</t>
  </si>
  <si>
    <t>Tipperary Jnr Bn S</t>
  </si>
  <si>
    <t>St Michael's J.B.S</t>
  </si>
  <si>
    <t>St Michael's Street</t>
  </si>
  <si>
    <t>Town</t>
  </si>
  <si>
    <t>E34HD52</t>
  </si>
  <si>
    <t>01300Q</t>
  </si>
  <si>
    <t>St Michaels National School</t>
  </si>
  <si>
    <t>Danesfort</t>
  </si>
  <si>
    <t>R95X527</t>
  </si>
  <si>
    <t>01309L</t>
  </si>
  <si>
    <t>Stackallen N S</t>
  </si>
  <si>
    <t>Stackallen</t>
  </si>
  <si>
    <t>C15Y104</t>
  </si>
  <si>
    <t>01328P</t>
  </si>
  <si>
    <t>Kiltormer N S</t>
  </si>
  <si>
    <t>Ballinasloe</t>
  </si>
  <si>
    <t>H53AH28</t>
  </si>
  <si>
    <t>01356U</t>
  </si>
  <si>
    <t>Kilnaleck Mixed N S</t>
  </si>
  <si>
    <t>Kilnaleck</t>
  </si>
  <si>
    <t>Co Cavan</t>
  </si>
  <si>
    <t>Cavan</t>
  </si>
  <si>
    <t>A82EY42</t>
  </si>
  <si>
    <t>Cavan County Council</t>
  </si>
  <si>
    <t>01395H</t>
  </si>
  <si>
    <t>Aglish N S</t>
  </si>
  <si>
    <t>Aglish</t>
  </si>
  <si>
    <t>Cappoquin</t>
  </si>
  <si>
    <t>Co Waterford</t>
  </si>
  <si>
    <t>Waterford</t>
  </si>
  <si>
    <t>P51WA03</t>
  </si>
  <si>
    <t>Waterford County Council</t>
  </si>
  <si>
    <t>01396J</t>
  </si>
  <si>
    <t>Tulloha National School</t>
  </si>
  <si>
    <t>Bonane N.S</t>
  </si>
  <si>
    <t>Bonane</t>
  </si>
  <si>
    <t>Kenmare</t>
  </si>
  <si>
    <t>V93DW99</t>
  </si>
  <si>
    <t>01415K</t>
  </si>
  <si>
    <t>Rathoe Ns</t>
  </si>
  <si>
    <t>Sn Rath Thuaidh</t>
  </si>
  <si>
    <t>Rathoe</t>
  </si>
  <si>
    <t>R93XY18</t>
  </si>
  <si>
    <t>01421F</t>
  </si>
  <si>
    <t>Kilskyre Mixed N S</t>
  </si>
  <si>
    <t>Kilskyre Mxd N S</t>
  </si>
  <si>
    <t>Kilskyre</t>
  </si>
  <si>
    <t>Kells</t>
  </si>
  <si>
    <t>A82DH22</t>
  </si>
  <si>
    <t>01434O</t>
  </si>
  <si>
    <t>S N Columcille</t>
  </si>
  <si>
    <t>Tullydonnell N S</t>
  </si>
  <si>
    <t>Tullydonnell</t>
  </si>
  <si>
    <t>Togher</t>
  </si>
  <si>
    <t>Drogheda Co Louth</t>
  </si>
  <si>
    <t>A92TW50</t>
  </si>
  <si>
    <t>01553W</t>
  </si>
  <si>
    <t>St. Mochta's National School</t>
  </si>
  <si>
    <t>Dundalk</t>
  </si>
  <si>
    <t>A91AE79</t>
  </si>
  <si>
    <t>01554B</t>
  </si>
  <si>
    <t>Baile An Phusta N S</t>
  </si>
  <si>
    <t>Drakestown</t>
  </si>
  <si>
    <t>Smarmore</t>
  </si>
  <si>
    <t>A92XD53</t>
  </si>
  <si>
    <t>01569O</t>
  </si>
  <si>
    <t>Ballycahill N S</t>
  </si>
  <si>
    <t>Ballycahill</t>
  </si>
  <si>
    <t>Thurles</t>
  </si>
  <si>
    <t>E41RR68</t>
  </si>
  <si>
    <t>Tipperary (Nr) County Council</t>
  </si>
  <si>
    <t>01572D</t>
  </si>
  <si>
    <t>S N Naomh Padraig</t>
  </si>
  <si>
    <t>Drumfries N S</t>
  </si>
  <si>
    <t>Drumfries P O</t>
  </si>
  <si>
    <t>Clonmany</t>
  </si>
  <si>
    <t>Co Donegal</t>
  </si>
  <si>
    <t>Donegal</t>
  </si>
  <si>
    <t>F93YY19</t>
  </si>
  <si>
    <t>Donegal County Council</t>
  </si>
  <si>
    <t>01574H</t>
  </si>
  <si>
    <t>Scoil Naomh Iósaf</t>
  </si>
  <si>
    <t>Ballymagan</t>
  </si>
  <si>
    <t>Buncrana</t>
  </si>
  <si>
    <t>Co. Donegal</t>
  </si>
  <si>
    <t>F93HX30</t>
  </si>
  <si>
    <t>01583I</t>
  </si>
  <si>
    <t>Glounaguillagh N S</t>
  </si>
  <si>
    <t>Caragh Lake</t>
  </si>
  <si>
    <t>Co Kerry</t>
  </si>
  <si>
    <t>V93HX07</t>
  </si>
  <si>
    <t>01594N</t>
  </si>
  <si>
    <t>St Johns</t>
  </si>
  <si>
    <t>Scoil Eoin Naofa</t>
  </si>
  <si>
    <t>Golden Grove Road</t>
  </si>
  <si>
    <t>Roscrea</t>
  </si>
  <si>
    <t>E53N562</t>
  </si>
  <si>
    <t>01607T</t>
  </si>
  <si>
    <t>S N Cor Na Fola B</t>
  </si>
  <si>
    <t>Athlone</t>
  </si>
  <si>
    <t>N37FW74</t>
  </si>
  <si>
    <t>01676P</t>
  </si>
  <si>
    <t>Ballindine B N S</t>
  </si>
  <si>
    <t>Ballindine N S</t>
  </si>
  <si>
    <t>Ballindine</t>
  </si>
  <si>
    <t>Co Mayo</t>
  </si>
  <si>
    <t>Mayo</t>
  </si>
  <si>
    <t>F12CY64</t>
  </si>
  <si>
    <t>Mayo County Council</t>
  </si>
  <si>
    <t>01687U</t>
  </si>
  <si>
    <t>Dromleigh N S</t>
  </si>
  <si>
    <t>Dromleigh Ns</t>
  </si>
  <si>
    <t>Dromleigh</t>
  </si>
  <si>
    <t>Kilmichael</t>
  </si>
  <si>
    <t>Macroom</t>
  </si>
  <si>
    <t>P12DY26</t>
  </si>
  <si>
    <t>01692N</t>
  </si>
  <si>
    <t>Firmount Mixed N S</t>
  </si>
  <si>
    <t>Firmount Mxd N S</t>
  </si>
  <si>
    <t>Donoughmore</t>
  </si>
  <si>
    <t>P32TX21</t>
  </si>
  <si>
    <t>01711O</t>
  </si>
  <si>
    <t>S N Cill Rosanta</t>
  </si>
  <si>
    <t>Cill Mhic Thomais</t>
  </si>
  <si>
    <t>X42XW57</t>
  </si>
  <si>
    <t>01731U</t>
  </si>
  <si>
    <t>Ballynacargy Mixed N S</t>
  </si>
  <si>
    <t>Ballynacargy Mixed</t>
  </si>
  <si>
    <t>N91TW13</t>
  </si>
  <si>
    <t>01733B</t>
  </si>
  <si>
    <t>Ardara Mixed N S</t>
  </si>
  <si>
    <t>Ardara</t>
  </si>
  <si>
    <t>F94P279</t>
  </si>
  <si>
    <t>01782O</t>
  </si>
  <si>
    <t>Bearna Chle N S</t>
  </si>
  <si>
    <t>Bearna Chle</t>
  </si>
  <si>
    <t>Arklow</t>
  </si>
  <si>
    <t>Y14NW50</t>
  </si>
  <si>
    <t>01795A</t>
  </si>
  <si>
    <t>Central Infs School</t>
  </si>
  <si>
    <t>Central Model Infants' School</t>
  </si>
  <si>
    <t>D01ER24</t>
  </si>
  <si>
    <t>01821V</t>
  </si>
  <si>
    <t>S N Rath Mor</t>
  </si>
  <si>
    <t>S N Rath Mor Naas</t>
  </si>
  <si>
    <t>Rathmore</t>
  </si>
  <si>
    <t>Naas</t>
  </si>
  <si>
    <t>Co. Kildare</t>
  </si>
  <si>
    <t>W91VK46</t>
  </si>
  <si>
    <t>01840C</t>
  </si>
  <si>
    <t>St Canice S Convent</t>
  </si>
  <si>
    <t>Rosbercon Convent</t>
  </si>
  <si>
    <t>Rosbercon</t>
  </si>
  <si>
    <t>New Ross</t>
  </si>
  <si>
    <t>Co Wexford</t>
  </si>
  <si>
    <t>Wexford</t>
  </si>
  <si>
    <t>Y34VH61</t>
  </si>
  <si>
    <t>Wexford County Council</t>
  </si>
  <si>
    <t>01862M</t>
  </si>
  <si>
    <t>Tipperary G N S</t>
  </si>
  <si>
    <t>St Michaels G N S</t>
  </si>
  <si>
    <t>St.Michael's St</t>
  </si>
  <si>
    <t>Tipperary Town</t>
  </si>
  <si>
    <t>E34Y098</t>
  </si>
  <si>
    <t>01866U</t>
  </si>
  <si>
    <t>Ballyforan Mixed N S</t>
  </si>
  <si>
    <t>Ballyforan Mxd N S</t>
  </si>
  <si>
    <t>Ballyforan Mixed National School</t>
  </si>
  <si>
    <t>Ballyforan</t>
  </si>
  <si>
    <t>H53WN36</t>
  </si>
  <si>
    <t>01867W</t>
  </si>
  <si>
    <t>Castlelyons B N S</t>
  </si>
  <si>
    <t>Castleloyns B N S</t>
  </si>
  <si>
    <t>Fermoy</t>
  </si>
  <si>
    <t>P61PH66</t>
  </si>
  <si>
    <t>02007A</t>
  </si>
  <si>
    <t>Croagh National School</t>
  </si>
  <si>
    <t>Croagh N S</t>
  </si>
  <si>
    <t>Croagh</t>
  </si>
  <si>
    <t>Rathkeale</t>
  </si>
  <si>
    <t>Limerick</t>
  </si>
  <si>
    <t>V94R7R2</t>
  </si>
  <si>
    <t>Limerick County Council</t>
  </si>
  <si>
    <t>02013S</t>
  </si>
  <si>
    <t>Ballintogher N S</t>
  </si>
  <si>
    <t>Ballintogher</t>
  </si>
  <si>
    <t>Sligo</t>
  </si>
  <si>
    <t>F91DR72</t>
  </si>
  <si>
    <t>Sligo County Council</t>
  </si>
  <si>
    <t>02114B</t>
  </si>
  <si>
    <t>S N Baile Ui Ghiblin</t>
  </si>
  <si>
    <t>Ballygiblin</t>
  </si>
  <si>
    <t>Mitchelstown</t>
  </si>
  <si>
    <t>P67PK30</t>
  </si>
  <si>
    <t>02124E</t>
  </si>
  <si>
    <t>Scoil Nais Molaise</t>
  </si>
  <si>
    <t>Old Leighin Mxd</t>
  </si>
  <si>
    <t>Old Leighlin</t>
  </si>
  <si>
    <t>Via Bilboa</t>
  </si>
  <si>
    <t>R93NX05</t>
  </si>
  <si>
    <t>02237R</t>
  </si>
  <si>
    <t>Dualla N S</t>
  </si>
  <si>
    <t>Dualla</t>
  </si>
  <si>
    <t>Cashel</t>
  </si>
  <si>
    <t>E25E288</t>
  </si>
  <si>
    <t>02263S</t>
  </si>
  <si>
    <t>Crowenstown N S</t>
  </si>
  <si>
    <t>Crowenstown Ns</t>
  </si>
  <si>
    <t>Crowenstown</t>
  </si>
  <si>
    <t>Delvin</t>
  </si>
  <si>
    <t>N91X7DV</t>
  </si>
  <si>
    <t>02278I</t>
  </si>
  <si>
    <t>Millstreet Convent N S</t>
  </si>
  <si>
    <t>Millstreet Convent</t>
  </si>
  <si>
    <t>Millstreet</t>
  </si>
  <si>
    <t>P51V599</t>
  </si>
  <si>
    <t>02322I</t>
  </si>
  <si>
    <t>St Olivers Ns</t>
  </si>
  <si>
    <t>St Olivers N.S.</t>
  </si>
  <si>
    <t>Dundalk Street</t>
  </si>
  <si>
    <t>Carlingford</t>
  </si>
  <si>
    <t>A91NW92</t>
  </si>
  <si>
    <t>02358G</t>
  </si>
  <si>
    <t>Templeglantine N S</t>
  </si>
  <si>
    <t>Templeglantine Ns</t>
  </si>
  <si>
    <t>Templeglantine</t>
  </si>
  <si>
    <t>Co Limerick</t>
  </si>
  <si>
    <t>V94KC56</t>
  </si>
  <si>
    <t>02413L</t>
  </si>
  <si>
    <t>S N Naomh Eoin</t>
  </si>
  <si>
    <t>St John Ns An Rath</t>
  </si>
  <si>
    <t>An Rath</t>
  </si>
  <si>
    <t>Birr</t>
  </si>
  <si>
    <t>Co Offaly</t>
  </si>
  <si>
    <t>Offaly</t>
  </si>
  <si>
    <t>R42HN30</t>
  </si>
  <si>
    <t>Offaly County Council</t>
  </si>
  <si>
    <t>02418V</t>
  </si>
  <si>
    <t>Knockaderry N S</t>
  </si>
  <si>
    <t>Farranfore</t>
  </si>
  <si>
    <t>Killarney</t>
  </si>
  <si>
    <t>V93NF44</t>
  </si>
  <si>
    <t>02428B</t>
  </si>
  <si>
    <t>Lackamore N S</t>
  </si>
  <si>
    <t>Newport N S</t>
  </si>
  <si>
    <t>Newport</t>
  </si>
  <si>
    <t>V94V5D1</t>
  </si>
  <si>
    <t>02439G</t>
  </si>
  <si>
    <t>S N Mhuire</t>
  </si>
  <si>
    <t>Feakle Ns</t>
  </si>
  <si>
    <t>Feakle</t>
  </si>
  <si>
    <t>Co Clare</t>
  </si>
  <si>
    <t>Clare</t>
  </si>
  <si>
    <t>V94R8Y1</t>
  </si>
  <si>
    <t>Clare County Council</t>
  </si>
  <si>
    <t>02452V</t>
  </si>
  <si>
    <t>Cloyne B N S</t>
  </si>
  <si>
    <t>St Colmans N S</t>
  </si>
  <si>
    <t>Cloyne</t>
  </si>
  <si>
    <t>P25K220</t>
  </si>
  <si>
    <t>02670I</t>
  </si>
  <si>
    <t>San Isadoir</t>
  </si>
  <si>
    <t>Boherlahan N.S.</t>
  </si>
  <si>
    <t>Bothar Leathan</t>
  </si>
  <si>
    <t>E25KX75</t>
  </si>
  <si>
    <t>02707F</t>
  </si>
  <si>
    <t>Sundays Well G N S</t>
  </si>
  <si>
    <t>Strawberry Hill</t>
  </si>
  <si>
    <t>Blarney Road</t>
  </si>
  <si>
    <t>T23K704</t>
  </si>
  <si>
    <t>02745N</t>
  </si>
  <si>
    <t>Tallonstown N S</t>
  </si>
  <si>
    <t>Tallonstown</t>
  </si>
  <si>
    <t>A91YX04</t>
  </si>
  <si>
    <t>02749V</t>
  </si>
  <si>
    <t>Ballyragget Boys</t>
  </si>
  <si>
    <t>Scoil Chiarain Naofa</t>
  </si>
  <si>
    <t>R95FY09</t>
  </si>
  <si>
    <t>02793B</t>
  </si>
  <si>
    <t>S N Mullach Bui</t>
  </si>
  <si>
    <t>Mullach Bui</t>
  </si>
  <si>
    <t>Riverstown Dundalk</t>
  </si>
  <si>
    <t>A91H319</t>
  </si>
  <si>
    <t>02803B</t>
  </si>
  <si>
    <t>Banteer N S</t>
  </si>
  <si>
    <t>Banteer</t>
  </si>
  <si>
    <t>P51TK64</t>
  </si>
  <si>
    <t>02813E</t>
  </si>
  <si>
    <t>S N Sheanain</t>
  </si>
  <si>
    <t>Foynes N S</t>
  </si>
  <si>
    <t>Foynes</t>
  </si>
  <si>
    <t>V94NX50</t>
  </si>
  <si>
    <t>02872U</t>
  </si>
  <si>
    <t>St. Mary's National School</t>
  </si>
  <si>
    <t>Sandyford Mxd N S</t>
  </si>
  <si>
    <t>Lamb's Cross</t>
  </si>
  <si>
    <t>Sandyford</t>
  </si>
  <si>
    <t>Dublin 18</t>
  </si>
  <si>
    <t>D18XV90</t>
  </si>
  <si>
    <t>Dun Laoghaire Rathdown</t>
  </si>
  <si>
    <t>02889O</t>
  </si>
  <si>
    <t>S N An Chlais Mhor</t>
  </si>
  <si>
    <t>Chlais Mor</t>
  </si>
  <si>
    <t>P36ET78</t>
  </si>
  <si>
    <t>02905J</t>
  </si>
  <si>
    <t>S N Baile Bacuin</t>
  </si>
  <si>
    <t>Baile Bacuin</t>
  </si>
  <si>
    <t>Enfield</t>
  </si>
  <si>
    <t>A83F863</t>
  </si>
  <si>
    <t>02912G</t>
  </si>
  <si>
    <t>Scoil Na Gcoillini</t>
  </si>
  <si>
    <t>St Josephs Culleens</t>
  </si>
  <si>
    <t>Miliuc</t>
  </si>
  <si>
    <t>Beal Atha Na Muice</t>
  </si>
  <si>
    <t>Co Mhaigh Eo</t>
  </si>
  <si>
    <t>F12TW53</t>
  </si>
  <si>
    <t>03132I</t>
  </si>
  <si>
    <t>S N Sliabh A Mhadra</t>
  </si>
  <si>
    <t>Ballyduff</t>
  </si>
  <si>
    <t>Tralee</t>
  </si>
  <si>
    <t>V92WF40</t>
  </si>
  <si>
    <t>03220F</t>
  </si>
  <si>
    <t>Mercy Primary School</t>
  </si>
  <si>
    <t>R42TX89</t>
  </si>
  <si>
    <t>03275H</t>
  </si>
  <si>
    <t>Newtown N S</t>
  </si>
  <si>
    <t>Baile Nua</t>
  </si>
  <si>
    <t>Newtown</t>
  </si>
  <si>
    <t>Ardee</t>
  </si>
  <si>
    <t>A92PW80</t>
  </si>
  <si>
    <t>03294L</t>
  </si>
  <si>
    <t>S N Caiseal Na Gcorr</t>
  </si>
  <si>
    <t>Gort A Choirce</t>
  </si>
  <si>
    <t>Leitir Ceanainn</t>
  </si>
  <si>
    <t>Co Dhun Na Ngall</t>
  </si>
  <si>
    <t>F92YY24</t>
  </si>
  <si>
    <t>03359N</t>
  </si>
  <si>
    <t>Ballyroan B N S</t>
  </si>
  <si>
    <t>Ballyroan Road</t>
  </si>
  <si>
    <t>Dublin 16</t>
  </si>
  <si>
    <t>D16YX54</t>
  </si>
  <si>
    <t>03607G</t>
  </si>
  <si>
    <t>S N Aindreis Naofa</t>
  </si>
  <si>
    <t>S N An Liathdruim</t>
  </si>
  <si>
    <t>Liathdruim Coill Breac</t>
  </si>
  <si>
    <t>Baile Locha Riach</t>
  </si>
  <si>
    <t>Co Na Gaillimhe</t>
  </si>
  <si>
    <t>H62KN83</t>
  </si>
  <si>
    <t>03633H</t>
  </si>
  <si>
    <t>Scoil Náisiúnta Bhantiarna Lourdes</t>
  </si>
  <si>
    <t>S N Bun Cloidi B</t>
  </si>
  <si>
    <t>Hospital Hill</t>
  </si>
  <si>
    <t>Bunclody</t>
  </si>
  <si>
    <t>Enniscorthy</t>
  </si>
  <si>
    <t>Y21R820</t>
  </si>
  <si>
    <t>03704E</t>
  </si>
  <si>
    <t>S N Sean Baile Mor</t>
  </si>
  <si>
    <t>Shanballymore Ns</t>
  </si>
  <si>
    <t>Shanballymore</t>
  </si>
  <si>
    <t>Mallow</t>
  </si>
  <si>
    <t>P51VW63</t>
  </si>
  <si>
    <t>03787L</t>
  </si>
  <si>
    <t>Walshestown N S</t>
  </si>
  <si>
    <t>Walshestown</t>
  </si>
  <si>
    <t>Grangebellew, Drogheda</t>
  </si>
  <si>
    <t>A92CD53</t>
  </si>
  <si>
    <t>03898U</t>
  </si>
  <si>
    <t>Toonagh N S</t>
  </si>
  <si>
    <t>Fountain</t>
  </si>
  <si>
    <t>Ennis</t>
  </si>
  <si>
    <t>V95DF88</t>
  </si>
  <si>
    <t>03917V</t>
  </si>
  <si>
    <t>Naomh Padraig Boys</t>
  </si>
  <si>
    <t>St.Patrick's Boys School</t>
  </si>
  <si>
    <t>Cambridge Road</t>
  </si>
  <si>
    <t>Ringsend</t>
  </si>
  <si>
    <t>Dublin 4</t>
  </si>
  <si>
    <t>D04AP98</t>
  </si>
  <si>
    <t>03924S</t>
  </si>
  <si>
    <t>Owenbeg N S</t>
  </si>
  <si>
    <t>Owenbeg P O</t>
  </si>
  <si>
    <t>Ballina</t>
  </si>
  <si>
    <t>Co Sligo</t>
  </si>
  <si>
    <t>F26VK13</t>
  </si>
  <si>
    <t>03928D</t>
  </si>
  <si>
    <t>Mullach N S</t>
  </si>
  <si>
    <t>Mullagh N S</t>
  </si>
  <si>
    <t>Mullach</t>
  </si>
  <si>
    <t>V95HN22</t>
  </si>
  <si>
    <t>03936C</t>
  </si>
  <si>
    <t>S N An Chuil</t>
  </si>
  <si>
    <t>Coole Ns Mullingar</t>
  </si>
  <si>
    <t>An Chuil</t>
  </si>
  <si>
    <t>Muileann Cearr</t>
  </si>
  <si>
    <t>Co Na Hiarmhidhe</t>
  </si>
  <si>
    <t>N91E3FN</t>
  </si>
  <si>
    <t>04005G</t>
  </si>
  <si>
    <t>S N Naomh Peadar</t>
  </si>
  <si>
    <t>Horse And Jockey</t>
  </si>
  <si>
    <t>E41FY66</t>
  </si>
  <si>
    <t>04054T</t>
  </si>
  <si>
    <t>Ballindangan Mixed N S</t>
  </si>
  <si>
    <t>Ballindangan Mxd N S</t>
  </si>
  <si>
    <t>Ballindangan</t>
  </si>
  <si>
    <t>P67EW90</t>
  </si>
  <si>
    <t>04062S</t>
  </si>
  <si>
    <t>Listowel Presentation Primary</t>
  </si>
  <si>
    <t>Listowel</t>
  </si>
  <si>
    <t>V31CX52</t>
  </si>
  <si>
    <t>04067F</t>
  </si>
  <si>
    <t>Convent Of Mercy</t>
  </si>
  <si>
    <t>Newport Convent</t>
  </si>
  <si>
    <t>V94X7F9</t>
  </si>
  <si>
    <t>04075E</t>
  </si>
  <si>
    <t>Moyglass N S</t>
  </si>
  <si>
    <t>Moyglass Ns</t>
  </si>
  <si>
    <t>Moyglass</t>
  </si>
  <si>
    <t>Fethard</t>
  </si>
  <si>
    <t>E91VY15</t>
  </si>
  <si>
    <t>04077I</t>
  </si>
  <si>
    <t>Scoil Nais Bhride</t>
  </si>
  <si>
    <t>Grange N S</t>
  </si>
  <si>
    <t>R93FX22</t>
  </si>
  <si>
    <t>04118T</t>
  </si>
  <si>
    <t>Leamlara Mixed N S</t>
  </si>
  <si>
    <t>Leamlara Mxd N S</t>
  </si>
  <si>
    <t>Leamlara</t>
  </si>
  <si>
    <t>T56NH57</t>
  </si>
  <si>
    <t>04152T</t>
  </si>
  <si>
    <t>S N Cnoc An Bhile</t>
  </si>
  <si>
    <t>Knockavilla</t>
  </si>
  <si>
    <t>Upton</t>
  </si>
  <si>
    <t>T12F981</t>
  </si>
  <si>
    <t>04186N</t>
  </si>
  <si>
    <t>S N Bhiorainn</t>
  </si>
  <si>
    <t>Berrings</t>
  </si>
  <si>
    <t>P12FX45</t>
  </si>
  <si>
    <t>04210H</t>
  </si>
  <si>
    <t>Kilmessan Mxd N S</t>
  </si>
  <si>
    <t>Kilmessan</t>
  </si>
  <si>
    <t>C15TE28</t>
  </si>
  <si>
    <t>04230N</t>
  </si>
  <si>
    <t>Scoil Naomh Eoin</t>
  </si>
  <si>
    <t>Ballincurrig Ns</t>
  </si>
  <si>
    <t>Ballincurrig</t>
  </si>
  <si>
    <t>T56KR89</t>
  </si>
  <si>
    <t>04442F</t>
  </si>
  <si>
    <t>Kyle N S</t>
  </si>
  <si>
    <t>Youghal</t>
  </si>
  <si>
    <t>P36WR52</t>
  </si>
  <si>
    <t>04466T</t>
  </si>
  <si>
    <t>Ballymartin N S</t>
  </si>
  <si>
    <t>Manister</t>
  </si>
  <si>
    <t>Croom</t>
  </si>
  <si>
    <t>V35EK54</t>
  </si>
  <si>
    <t>04469C</t>
  </si>
  <si>
    <t>S N Fiodhnach</t>
  </si>
  <si>
    <t>Feenagh Village</t>
  </si>
  <si>
    <t>Kilmallock</t>
  </si>
  <si>
    <t>V35FN44</t>
  </si>
  <si>
    <t>04487E</t>
  </si>
  <si>
    <t>S N Naithi Naofa</t>
  </si>
  <si>
    <t>Achonry</t>
  </si>
  <si>
    <t>Tubbercurry</t>
  </si>
  <si>
    <t>F91WF65</t>
  </si>
  <si>
    <t>04506F</t>
  </si>
  <si>
    <t>Scoil Na Ngasur</t>
  </si>
  <si>
    <t>Scoil Iósaif Naofa</t>
  </si>
  <si>
    <t>Uaran Mor</t>
  </si>
  <si>
    <t>H91Y763</t>
  </si>
  <si>
    <t>04515G</t>
  </si>
  <si>
    <t>Scoil An Linbh Iosa</t>
  </si>
  <si>
    <t>Mercy Primary</t>
  </si>
  <si>
    <t>St Francis St</t>
  </si>
  <si>
    <t>H91RX32</t>
  </si>
  <si>
    <t>04548V</t>
  </si>
  <si>
    <t>Scoil Seanain Naofa</t>
  </si>
  <si>
    <t>Clonlara N S</t>
  </si>
  <si>
    <t>Cluainlara</t>
  </si>
  <si>
    <t>Co An Chlair</t>
  </si>
  <si>
    <t>V94FP92</t>
  </si>
  <si>
    <t>04578H</t>
  </si>
  <si>
    <t>Ballyvongane Mixed N S</t>
  </si>
  <si>
    <t>Ballyvongane Mxd N S</t>
  </si>
  <si>
    <t>Aghinagh</t>
  </si>
  <si>
    <t>Coachford</t>
  </si>
  <si>
    <t>P12YD30</t>
  </si>
  <si>
    <t>04620D</t>
  </si>
  <si>
    <t>Thomastown N S</t>
  </si>
  <si>
    <t>Thomastown</t>
  </si>
  <si>
    <t>Golden Cashel</t>
  </si>
  <si>
    <t>E25F840</t>
  </si>
  <si>
    <t>04796R</t>
  </si>
  <si>
    <t>Brackloon N S</t>
  </si>
  <si>
    <t>Westport</t>
  </si>
  <si>
    <t>F28E8Y9</t>
  </si>
  <si>
    <t>04800F</t>
  </si>
  <si>
    <t>Rooskey N S</t>
  </si>
  <si>
    <t>Carrick On Shannon</t>
  </si>
  <si>
    <t>N41DH36</t>
  </si>
  <si>
    <t>04802J</t>
  </si>
  <si>
    <t>Cloonacool N S</t>
  </si>
  <si>
    <t>Cloonacool</t>
  </si>
  <si>
    <t>F91TV07</t>
  </si>
  <si>
    <t>04809A</t>
  </si>
  <si>
    <t>Scoil An Aingil Choimheadai</t>
  </si>
  <si>
    <t>An Cheididh</t>
  </si>
  <si>
    <t>Burtonport</t>
  </si>
  <si>
    <t>F94W084</t>
  </si>
  <si>
    <t>04919H</t>
  </si>
  <si>
    <t>Cratloe N S</t>
  </si>
  <si>
    <t>Cratloe Ns</t>
  </si>
  <si>
    <t>Cratloe</t>
  </si>
  <si>
    <t>V95V596</t>
  </si>
  <si>
    <t>04953H</t>
  </si>
  <si>
    <t>Ballyhass Mixed N S</t>
  </si>
  <si>
    <t>Cecilstown</t>
  </si>
  <si>
    <t>P51K590</t>
  </si>
  <si>
    <t>04992R</t>
  </si>
  <si>
    <t>Scoil An Croi Naofa</t>
  </si>
  <si>
    <t>Sn Croi Nfa Finglas</t>
  </si>
  <si>
    <t>St Canice's Road</t>
  </si>
  <si>
    <t>Ballygall</t>
  </si>
  <si>
    <t>Dublin 11</t>
  </si>
  <si>
    <t>D11XE17</t>
  </si>
  <si>
    <t>05062A</t>
  </si>
  <si>
    <t>Kells Parochial N S</t>
  </si>
  <si>
    <t>Kells Parochial</t>
  </si>
  <si>
    <t>Navan Road</t>
  </si>
  <si>
    <t>A82RK49</t>
  </si>
  <si>
    <t>05070W</t>
  </si>
  <si>
    <t>S N Baile Muirne</t>
  </si>
  <si>
    <t>S N Baile Mhuirne</t>
  </si>
  <si>
    <t>Ballymurn</t>
  </si>
  <si>
    <t>Y21PR60</t>
  </si>
  <si>
    <t>05115S</t>
  </si>
  <si>
    <t>S N An Leana Mor</t>
  </si>
  <si>
    <t>An Leana Mor</t>
  </si>
  <si>
    <t>Co Longford</t>
  </si>
  <si>
    <t>N39NN60</t>
  </si>
  <si>
    <t>05120L</t>
  </si>
  <si>
    <t>Lehinch N S</t>
  </si>
  <si>
    <t>Lissatava</t>
  </si>
  <si>
    <t>Hollymount</t>
  </si>
  <si>
    <t>Co.Mayo</t>
  </si>
  <si>
    <t>F12FT92</t>
  </si>
  <si>
    <t>05144C</t>
  </si>
  <si>
    <t>New Inn B N S</t>
  </si>
  <si>
    <t>E25VH05</t>
  </si>
  <si>
    <t>05164I</t>
  </si>
  <si>
    <t>Scoil Naomh Cholmcille</t>
  </si>
  <si>
    <t>Sn Oileann Torrai</t>
  </si>
  <si>
    <t>Oilean Thorai</t>
  </si>
  <si>
    <t>An Bhun Bhig</t>
  </si>
  <si>
    <t>F92XV52</t>
  </si>
  <si>
    <t>05220P</t>
  </si>
  <si>
    <t>S N Michil Naofa</t>
  </si>
  <si>
    <t>Woodbrook Ns</t>
  </si>
  <si>
    <t>Woodbrook</t>
  </si>
  <si>
    <t>N41XD40</t>
  </si>
  <si>
    <t>05230S</t>
  </si>
  <si>
    <t>Comhscoil Chonmha S N</t>
  </si>
  <si>
    <t>Comhscoil Chonmha Sn</t>
  </si>
  <si>
    <t>Main St.</t>
  </si>
  <si>
    <t>Convoy</t>
  </si>
  <si>
    <t>Lifford</t>
  </si>
  <si>
    <t>F93NR7V</t>
  </si>
  <si>
    <t>05253H</t>
  </si>
  <si>
    <t>O Callaghans Mills N S</t>
  </si>
  <si>
    <t>Ocallaghans Mills Ns</t>
  </si>
  <si>
    <t>Ocallaghans Mills</t>
  </si>
  <si>
    <t>V94A5D1</t>
  </si>
  <si>
    <t>05257P</t>
  </si>
  <si>
    <t>Bandon Convent</t>
  </si>
  <si>
    <t>Bandon</t>
  </si>
  <si>
    <t>P72DF21</t>
  </si>
  <si>
    <t>05348S</t>
  </si>
  <si>
    <t>Scoil Eoin</t>
  </si>
  <si>
    <t>Tahilla</t>
  </si>
  <si>
    <t>Sneem</t>
  </si>
  <si>
    <t>Co. Kerry</t>
  </si>
  <si>
    <t>V93D735</t>
  </si>
  <si>
    <t>05477G</t>
  </si>
  <si>
    <t>Laragh N S</t>
  </si>
  <si>
    <t>Laragh</t>
  </si>
  <si>
    <t>P72RY79</t>
  </si>
  <si>
    <t>05501A</t>
  </si>
  <si>
    <t>Scoil Naoimh Eanna</t>
  </si>
  <si>
    <t>Killanny N.S.</t>
  </si>
  <si>
    <t>Killanny</t>
  </si>
  <si>
    <t>Carrickmacross</t>
  </si>
  <si>
    <t>A81E267</t>
  </si>
  <si>
    <t>05508O</t>
  </si>
  <si>
    <t>St Columbas N.S</t>
  </si>
  <si>
    <t>St Columba's N.S.</t>
  </si>
  <si>
    <t>With Facility For Deaf Children</t>
  </si>
  <si>
    <t>Dughlas</t>
  </si>
  <si>
    <t>Corcaigh</t>
  </si>
  <si>
    <t>T12WK3D</t>
  </si>
  <si>
    <t>05513H</t>
  </si>
  <si>
    <t>Castlepollard Mixed N S</t>
  </si>
  <si>
    <t>Castlepollard Mxd</t>
  </si>
  <si>
    <t>Castlepollard</t>
  </si>
  <si>
    <t>N91Y206</t>
  </si>
  <si>
    <t>05548D</t>
  </si>
  <si>
    <t>Sn Baile Mhic Airt</t>
  </si>
  <si>
    <t>Sn Baile Mhac Airt</t>
  </si>
  <si>
    <t>Baile Mhic Airt,</t>
  </si>
  <si>
    <t>An Sean Phobal</t>
  </si>
  <si>
    <t>Dun Garbhan</t>
  </si>
  <si>
    <t>Co. Phort Lairge</t>
  </si>
  <si>
    <t>X35CR20</t>
  </si>
  <si>
    <t>05565D</t>
  </si>
  <si>
    <t>Trafrask Mixed N S</t>
  </si>
  <si>
    <t>Trafrask N S</t>
  </si>
  <si>
    <t>Trafrask</t>
  </si>
  <si>
    <t>Adrigole (Beara)</t>
  </si>
  <si>
    <t>P75PD68</t>
  </si>
  <si>
    <t>05600C</t>
  </si>
  <si>
    <t>Clochar San Dominic</t>
  </si>
  <si>
    <t>Dominican Primary School</t>
  </si>
  <si>
    <t>Convent Road</t>
  </si>
  <si>
    <t>Dun Laoghaire</t>
  </si>
  <si>
    <t>A96V2P2</t>
  </si>
  <si>
    <t>05627W</t>
  </si>
  <si>
    <t>Bailieboro Model N S</t>
  </si>
  <si>
    <t>Bailieboro</t>
  </si>
  <si>
    <t>A82FX62</t>
  </si>
  <si>
    <t>05630L</t>
  </si>
  <si>
    <t>Scoil Mhichil Na Buachailli</t>
  </si>
  <si>
    <t>St Michaels Boys Primary School</t>
  </si>
  <si>
    <t>Scoil Na Mbrathar</t>
  </si>
  <si>
    <t>Patrick Street</t>
  </si>
  <si>
    <t>Trim</t>
  </si>
  <si>
    <t>C15FK19</t>
  </si>
  <si>
    <t>05636A</t>
  </si>
  <si>
    <t>Dunmanway Model N S</t>
  </si>
  <si>
    <t>Dunmanway Model Ns</t>
  </si>
  <si>
    <t>Dunmanway</t>
  </si>
  <si>
    <t>P47NW66</t>
  </si>
  <si>
    <t>05656G</t>
  </si>
  <si>
    <t>S N An Ghoilin</t>
  </si>
  <si>
    <t>An Ghoilin</t>
  </si>
  <si>
    <t>Sciobairin</t>
  </si>
  <si>
    <t>P81YW27</t>
  </si>
  <si>
    <t>05754G</t>
  </si>
  <si>
    <t>S N Creachmhaoil</t>
  </si>
  <si>
    <t>Craughwell</t>
  </si>
  <si>
    <t>H91P218</t>
  </si>
  <si>
    <t>05756K</t>
  </si>
  <si>
    <t>Burriscarra N S</t>
  </si>
  <si>
    <t>Carnacon N S</t>
  </si>
  <si>
    <t>Carnacon</t>
  </si>
  <si>
    <t>Ballyglass</t>
  </si>
  <si>
    <t>Claremorris</t>
  </si>
  <si>
    <t>F12YD72</t>
  </si>
  <si>
    <t>05916G</t>
  </si>
  <si>
    <t>St. Anne's National School</t>
  </si>
  <si>
    <t>Tyrrellpass Mixed</t>
  </si>
  <si>
    <t>Tyrrellpass</t>
  </si>
  <si>
    <t>N91A5R7</t>
  </si>
  <si>
    <t>05927L</t>
  </si>
  <si>
    <t>Church Hill Mixed N S</t>
  </si>
  <si>
    <t>Church Hill Mxd N S</t>
  </si>
  <si>
    <t>Cuffes Grange</t>
  </si>
  <si>
    <t>R95T253</t>
  </si>
  <si>
    <t>05933G</t>
  </si>
  <si>
    <t>Presentation Primary School</t>
  </si>
  <si>
    <t>Georges Hill</t>
  </si>
  <si>
    <t>Halston St.</t>
  </si>
  <si>
    <t>Dublin 7.</t>
  </si>
  <si>
    <t>D07YF43</t>
  </si>
  <si>
    <t>05940D</t>
  </si>
  <si>
    <t>Scoil Ursula</t>
  </si>
  <si>
    <t>Blackrock</t>
  </si>
  <si>
    <t>T12XC91</t>
  </si>
  <si>
    <t>05970M</t>
  </si>
  <si>
    <t>Scoil Barr Dubh</t>
  </si>
  <si>
    <t>Lios Na Gceann</t>
  </si>
  <si>
    <t>Cill Airne</t>
  </si>
  <si>
    <t>Co Chiarrai</t>
  </si>
  <si>
    <t>V93H330</t>
  </si>
  <si>
    <t>06028F</t>
  </si>
  <si>
    <t>Rockcorry N S</t>
  </si>
  <si>
    <t>Rockcorry</t>
  </si>
  <si>
    <t>H18C425</t>
  </si>
  <si>
    <t>06044D</t>
  </si>
  <si>
    <t>S N Cill Cuile</t>
  </si>
  <si>
    <t>Loughrea</t>
  </si>
  <si>
    <t>H62YY62</t>
  </si>
  <si>
    <t>06100K</t>
  </si>
  <si>
    <t>S N Cill Ronain</t>
  </si>
  <si>
    <t>Keadue</t>
  </si>
  <si>
    <t>Boyle</t>
  </si>
  <si>
    <t>F52P602</t>
  </si>
  <si>
    <t>06117E</t>
  </si>
  <si>
    <t>Doohamlet N S</t>
  </si>
  <si>
    <t>Doohamlet</t>
  </si>
  <si>
    <t>Castleblaney</t>
  </si>
  <si>
    <t>A75YV07</t>
  </si>
  <si>
    <t>06176U</t>
  </si>
  <si>
    <t>Blessington 1 N S</t>
  </si>
  <si>
    <t>Blessington 1</t>
  </si>
  <si>
    <t>Blessington</t>
  </si>
  <si>
    <t>W91RW22</t>
  </si>
  <si>
    <t>06200O</t>
  </si>
  <si>
    <t>Booterstown Boys</t>
  </si>
  <si>
    <t>Booterstown B N S</t>
  </si>
  <si>
    <t>Booterstown</t>
  </si>
  <si>
    <t>A94 Ac97</t>
  </si>
  <si>
    <t>A94AC97</t>
  </si>
  <si>
    <t>06209J</t>
  </si>
  <si>
    <t>Athy Model School</t>
  </si>
  <si>
    <t>Tomard</t>
  </si>
  <si>
    <t>R14Y478</t>
  </si>
  <si>
    <t>06227L</t>
  </si>
  <si>
    <t>Sn Mhaolcheadair</t>
  </si>
  <si>
    <t>S.N. Mhaolcheadair</t>
  </si>
  <si>
    <t>An Charraig, Baile Na Ngall</t>
  </si>
  <si>
    <t>Baile Na Ngall Tra Li</t>
  </si>
  <si>
    <t>Tra Li</t>
  </si>
  <si>
    <t>V92A313</t>
  </si>
  <si>
    <t>06295F</t>
  </si>
  <si>
    <t>Freemount Mixed N S</t>
  </si>
  <si>
    <t>Freemount Mxd N S</t>
  </si>
  <si>
    <t>Rathluirc</t>
  </si>
  <si>
    <t>P56FN30</t>
  </si>
  <si>
    <t>06342L</t>
  </si>
  <si>
    <t>Vicarstown Mixed N S</t>
  </si>
  <si>
    <t>Vicarstown Mxd N S</t>
  </si>
  <si>
    <t>Vicarstown</t>
  </si>
  <si>
    <t>P32DX40</t>
  </si>
  <si>
    <t>06489S</t>
  </si>
  <si>
    <t>S N An Tsaileain</t>
  </si>
  <si>
    <t>Sylane</t>
  </si>
  <si>
    <t>Tuam</t>
  </si>
  <si>
    <t>H54DA29</t>
  </si>
  <si>
    <t>06516S</t>
  </si>
  <si>
    <t>Kildimo National School</t>
  </si>
  <si>
    <t>Kildimo N S</t>
  </si>
  <si>
    <t>Kildimo</t>
  </si>
  <si>
    <t>V94KW80</t>
  </si>
  <si>
    <t>06539H</t>
  </si>
  <si>
    <t>Knockea National School</t>
  </si>
  <si>
    <t>Knockea N S</t>
  </si>
  <si>
    <t>Ballyneety</t>
  </si>
  <si>
    <t>V94FX90</t>
  </si>
  <si>
    <t>06576N</t>
  </si>
  <si>
    <t>Dromin N S</t>
  </si>
  <si>
    <t>Dromin</t>
  </si>
  <si>
    <t>Dunleer</t>
  </si>
  <si>
    <t>A92VP44</t>
  </si>
  <si>
    <t>06621P</t>
  </si>
  <si>
    <t>Ringville National School</t>
  </si>
  <si>
    <t>Ringville Mixed National School</t>
  </si>
  <si>
    <t>Ballinlaw</t>
  </si>
  <si>
    <t>Slieverue</t>
  </si>
  <si>
    <t>(Via Waterford)</t>
  </si>
  <si>
    <t>X91XN29</t>
  </si>
  <si>
    <t>06658P</t>
  </si>
  <si>
    <t>Kildangan N S</t>
  </si>
  <si>
    <t>Kiladangan N S</t>
  </si>
  <si>
    <t>Kildangan National School</t>
  </si>
  <si>
    <t>Puckane</t>
  </si>
  <si>
    <t>Nenagh</t>
  </si>
  <si>
    <t>E45DT27</t>
  </si>
  <si>
    <t>06789H</t>
  </si>
  <si>
    <t>Lisronagh N S</t>
  </si>
  <si>
    <t>Lisronagh</t>
  </si>
  <si>
    <t>Clonmel</t>
  </si>
  <si>
    <t>E91X525</t>
  </si>
  <si>
    <t>06852L</t>
  </si>
  <si>
    <t>Garracloon N S</t>
  </si>
  <si>
    <t>Garracloon Ns</t>
  </si>
  <si>
    <t>Knockmore</t>
  </si>
  <si>
    <t>Co. Mayo</t>
  </si>
  <si>
    <t>F26W266</t>
  </si>
  <si>
    <t>06936R</t>
  </si>
  <si>
    <t>St Johns Convent</t>
  </si>
  <si>
    <t>St Johns Girls And Ibs</t>
  </si>
  <si>
    <t>Cathedral Place</t>
  </si>
  <si>
    <t>Limerick City</t>
  </si>
  <si>
    <t>V94T223</t>
  </si>
  <si>
    <t>Limerick City Council</t>
  </si>
  <si>
    <t>06959G</t>
  </si>
  <si>
    <t>Clonroche N S</t>
  </si>
  <si>
    <t>Clonroche</t>
  </si>
  <si>
    <t>Y21PY59</t>
  </si>
  <si>
    <t>06998Q</t>
  </si>
  <si>
    <t>St Patrick's Ns</t>
  </si>
  <si>
    <t>St Patrick's National School</t>
  </si>
  <si>
    <t>Corlough</t>
  </si>
  <si>
    <t>Belturbet</t>
  </si>
  <si>
    <t>C/O Belturbet Post Office</t>
  </si>
  <si>
    <t>Co. Cavan</t>
  </si>
  <si>
    <t>H14RP30</t>
  </si>
  <si>
    <t>07006A</t>
  </si>
  <si>
    <t>Ballyclough Mixed N S</t>
  </si>
  <si>
    <t>P51CY80</t>
  </si>
  <si>
    <t>07054L</t>
  </si>
  <si>
    <t>Cullens N S</t>
  </si>
  <si>
    <t>Culleens N S</t>
  </si>
  <si>
    <t>Knockduff</t>
  </si>
  <si>
    <t>Beal Atha An Fheadha</t>
  </si>
  <si>
    <t>F26TF97</t>
  </si>
  <si>
    <t>07075T</t>
  </si>
  <si>
    <t>S N Naomh Feichin</t>
  </si>
  <si>
    <t>Sn N Feichin</t>
  </si>
  <si>
    <t>An Crois</t>
  </si>
  <si>
    <t>F12RD90</t>
  </si>
  <si>
    <t>07117J</t>
  </si>
  <si>
    <t>S N Loch Guir</t>
  </si>
  <si>
    <t>Sn Loch Guir</t>
  </si>
  <si>
    <t>Holy Cross</t>
  </si>
  <si>
    <t>Killmallock</t>
  </si>
  <si>
    <t>V35XE27</t>
  </si>
  <si>
    <t>07120V</t>
  </si>
  <si>
    <t>Killyon N S</t>
  </si>
  <si>
    <t>Killyon</t>
  </si>
  <si>
    <t>Cnoc An Dun</t>
  </si>
  <si>
    <t>A83XW44</t>
  </si>
  <si>
    <t>07143K</t>
  </si>
  <si>
    <t>Monreagh N S</t>
  </si>
  <si>
    <t>Monreagh</t>
  </si>
  <si>
    <t>Carrigans Lifford</t>
  </si>
  <si>
    <t>F93CV60</t>
  </si>
  <si>
    <t>07183W</t>
  </si>
  <si>
    <t>St Josephs Girls N.S.</t>
  </si>
  <si>
    <t>Davitt Road</t>
  </si>
  <si>
    <t>Mountmellick</t>
  </si>
  <si>
    <t>Co Laois.</t>
  </si>
  <si>
    <t>R32EC56</t>
  </si>
  <si>
    <t>07191V</t>
  </si>
  <si>
    <t>S N Seosamh</t>
  </si>
  <si>
    <t>Seosamh Gortnamona</t>
  </si>
  <si>
    <t>Gortnamona</t>
  </si>
  <si>
    <t>Blueball</t>
  </si>
  <si>
    <t>Tullamore</t>
  </si>
  <si>
    <t>R35FN20</t>
  </si>
  <si>
    <t>07222G</t>
  </si>
  <si>
    <t>Banogue National School</t>
  </si>
  <si>
    <t>Banogue Ns</t>
  </si>
  <si>
    <t>V35HY63</t>
  </si>
  <si>
    <t>07242M</t>
  </si>
  <si>
    <t>Cloghroe Mixed N S</t>
  </si>
  <si>
    <t>Cloghroe Mxd N S</t>
  </si>
  <si>
    <t>Blarney</t>
  </si>
  <si>
    <t>T23AH2R</t>
  </si>
  <si>
    <t>07245S</t>
  </si>
  <si>
    <t>Cullen N S</t>
  </si>
  <si>
    <t>Cullen</t>
  </si>
  <si>
    <t>E34XR86</t>
  </si>
  <si>
    <t>07246U</t>
  </si>
  <si>
    <t>Sisters Of Charity N S</t>
  </si>
  <si>
    <t>Ravenswell Convent</t>
  </si>
  <si>
    <t>Ravenswell</t>
  </si>
  <si>
    <t>Bray</t>
  </si>
  <si>
    <t>A98EF88</t>
  </si>
  <si>
    <t>07315N</t>
  </si>
  <si>
    <t>Holy Family Snr</t>
  </si>
  <si>
    <t>Station Road</t>
  </si>
  <si>
    <t>Co. Clare</t>
  </si>
  <si>
    <t>V95Tf67</t>
  </si>
  <si>
    <t>V95TF67</t>
  </si>
  <si>
    <t>07317R</t>
  </si>
  <si>
    <t>Glengurt N S</t>
  </si>
  <si>
    <t>Tournafulla</t>
  </si>
  <si>
    <t>V42TD93</t>
  </si>
  <si>
    <t>07358I</t>
  </si>
  <si>
    <t>S N Sceichin A Rince</t>
  </si>
  <si>
    <t>Skeheenarinky N S</t>
  </si>
  <si>
    <t>An Chuirt Doite</t>
  </si>
  <si>
    <t>An Chathair</t>
  </si>
  <si>
    <t>Co Thiobraid Arann</t>
  </si>
  <si>
    <t>E21YP73</t>
  </si>
  <si>
    <t>07374G</t>
  </si>
  <si>
    <t>Ballintubber N S</t>
  </si>
  <si>
    <t>Ballintubber</t>
  </si>
  <si>
    <t>F12KW18</t>
  </si>
  <si>
    <t>07441S</t>
  </si>
  <si>
    <t>Ballycurrane N S</t>
  </si>
  <si>
    <t>Clashmore</t>
  </si>
  <si>
    <t>Via Youghal</t>
  </si>
  <si>
    <t>P36FR50</t>
  </si>
  <si>
    <t>07442U</t>
  </si>
  <si>
    <t>St Josephs National School</t>
  </si>
  <si>
    <t>Borris In Ossory</t>
  </si>
  <si>
    <t>R32FP79</t>
  </si>
  <si>
    <t>07455G</t>
  </si>
  <si>
    <t>Scoil Mhuire Gan Smal</t>
  </si>
  <si>
    <t>Ballygar N S</t>
  </si>
  <si>
    <t>Ballygar</t>
  </si>
  <si>
    <t>F42AD83</t>
  </si>
  <si>
    <t>07464H</t>
  </si>
  <si>
    <t>Browneknowe N S</t>
  </si>
  <si>
    <t>Brownknowe</t>
  </si>
  <si>
    <t>Ramelton</t>
  </si>
  <si>
    <t>F92P223</t>
  </si>
  <si>
    <t>07481H</t>
  </si>
  <si>
    <t>Kilmoganny Mixed N S</t>
  </si>
  <si>
    <t>Kilmoganny Mixed</t>
  </si>
  <si>
    <t>Kilmoganny N S</t>
  </si>
  <si>
    <t>R95TK70</t>
  </si>
  <si>
    <t>07518E</t>
  </si>
  <si>
    <t>S N Cnoc An Mharcaigh</t>
  </si>
  <si>
    <t>Cnoc An Mharcaigh</t>
  </si>
  <si>
    <t>N39XW13</t>
  </si>
  <si>
    <t>07546J</t>
  </si>
  <si>
    <t>Goldenbridge Convent</t>
  </si>
  <si>
    <t>Goldenbridge</t>
  </si>
  <si>
    <t>Inchicore</t>
  </si>
  <si>
    <t>Dublin 8</t>
  </si>
  <si>
    <t>D08AY94</t>
  </si>
  <si>
    <t>07551C</t>
  </si>
  <si>
    <t>Ballinderreen Mxd N S</t>
  </si>
  <si>
    <t>Ballinderreen</t>
  </si>
  <si>
    <t>Kilcolgan</t>
  </si>
  <si>
    <t>H91F292</t>
  </si>
  <si>
    <t>07626H</t>
  </si>
  <si>
    <t>S N An Iorball Riabaigh</t>
  </si>
  <si>
    <t>Urblereagh N S</t>
  </si>
  <si>
    <t>Urblereagh</t>
  </si>
  <si>
    <t>Malin Head</t>
  </si>
  <si>
    <t>F93PN44</t>
  </si>
  <si>
    <t>07636K</t>
  </si>
  <si>
    <t>St Fintans N S</t>
  </si>
  <si>
    <t>New Line Road</t>
  </si>
  <si>
    <t>Mountrath</t>
  </si>
  <si>
    <t>R32ET78</t>
  </si>
  <si>
    <t>07651G</t>
  </si>
  <si>
    <t>St Joseph's Girls National School</t>
  </si>
  <si>
    <t>St Josephs Girls National School</t>
  </si>
  <si>
    <t>Clonakilty</t>
  </si>
  <si>
    <t>P85AX90</t>
  </si>
  <si>
    <t>07722D</t>
  </si>
  <si>
    <t>St Peters N S Snr</t>
  </si>
  <si>
    <t>St Peters Athlone</t>
  </si>
  <si>
    <t>Excise Street</t>
  </si>
  <si>
    <t>N37XY50</t>
  </si>
  <si>
    <t>07737Q</t>
  </si>
  <si>
    <t>Villierstown N S</t>
  </si>
  <si>
    <t>Villierstown</t>
  </si>
  <si>
    <t>P51NY00</t>
  </si>
  <si>
    <t>07751K</t>
  </si>
  <si>
    <t>Monaghan Model School</t>
  </si>
  <si>
    <t>Monaghan Model</t>
  </si>
  <si>
    <t>North Road</t>
  </si>
  <si>
    <t>H18EC56</t>
  </si>
  <si>
    <t>07790U</t>
  </si>
  <si>
    <t>Churchtown N S</t>
  </si>
  <si>
    <t>S N Churchtown</t>
  </si>
  <si>
    <t>Churchtown</t>
  </si>
  <si>
    <t>R14VE89</t>
  </si>
  <si>
    <t>07841L</t>
  </si>
  <si>
    <t>Kilgobnet N S</t>
  </si>
  <si>
    <t>Beaufort</t>
  </si>
  <si>
    <t>V93DW26</t>
  </si>
  <si>
    <t>07857D</t>
  </si>
  <si>
    <t>S N Ailbhe</t>
  </si>
  <si>
    <t>Killinure</t>
  </si>
  <si>
    <t>Brittas</t>
  </si>
  <si>
    <t>Boher</t>
  </si>
  <si>
    <t>V94T184</t>
  </si>
  <si>
    <t>07900B</t>
  </si>
  <si>
    <t>Ballysteen N S</t>
  </si>
  <si>
    <t>Ballysteen</t>
  </si>
  <si>
    <t>Askeaton</t>
  </si>
  <si>
    <t>V94Y078</t>
  </si>
  <si>
    <t>07949I</t>
  </si>
  <si>
    <t>S N Osmann</t>
  </si>
  <si>
    <t>Scoil Osmann</t>
  </si>
  <si>
    <t>R42T271</t>
  </si>
  <si>
    <t>07990F</t>
  </si>
  <si>
    <t>Scoil Naomh Carthach</t>
  </si>
  <si>
    <t>Ballyfinane N S</t>
  </si>
  <si>
    <t>Ballyfinane</t>
  </si>
  <si>
    <t>Firies</t>
  </si>
  <si>
    <t>V93NP26</t>
  </si>
  <si>
    <t>08037Q</t>
  </si>
  <si>
    <t>Tang N S</t>
  </si>
  <si>
    <t>Tang</t>
  </si>
  <si>
    <t>N39H266</t>
  </si>
  <si>
    <t>08099P</t>
  </si>
  <si>
    <t>St Laurences National School</t>
  </si>
  <si>
    <t>Sallins</t>
  </si>
  <si>
    <t>W91AD80</t>
  </si>
  <si>
    <t>08100U</t>
  </si>
  <si>
    <t>S N Phadraig</t>
  </si>
  <si>
    <t>S N Baile Eamainn</t>
  </si>
  <si>
    <t>Baile Eamainn</t>
  </si>
  <si>
    <t>Killucan</t>
  </si>
  <si>
    <t>N91FX92</t>
  </si>
  <si>
    <t>08143P</t>
  </si>
  <si>
    <t>Scoil Mhuire National School</t>
  </si>
  <si>
    <t>Muileann Larainn</t>
  </si>
  <si>
    <t>Swanlinbar</t>
  </si>
  <si>
    <t>H14KX84</t>
  </si>
  <si>
    <t>08147A</t>
  </si>
  <si>
    <t>Sn An Ghleanna</t>
  </si>
  <si>
    <t>Scoil An Ghleanna</t>
  </si>
  <si>
    <t>Baile An Sceilg</t>
  </si>
  <si>
    <t>V23KV63</t>
  </si>
  <si>
    <t>08221J</t>
  </si>
  <si>
    <t>St Senans National Sch</t>
  </si>
  <si>
    <t>Templeshannon Con</t>
  </si>
  <si>
    <t>Templeshannon</t>
  </si>
  <si>
    <t>Y21EV70</t>
  </si>
  <si>
    <t>08251S</t>
  </si>
  <si>
    <t>Sneem N S</t>
  </si>
  <si>
    <t>St.Michaels Ns</t>
  </si>
  <si>
    <t>West End</t>
  </si>
  <si>
    <t>Ring Of Kerry Road</t>
  </si>
  <si>
    <t>V93X243</t>
  </si>
  <si>
    <t>08302J</t>
  </si>
  <si>
    <t>Holy Trinity National School</t>
  </si>
  <si>
    <t>Holy Trinity N S</t>
  </si>
  <si>
    <t>Newport Road</t>
  </si>
  <si>
    <t>F28FP64</t>
  </si>
  <si>
    <t>08316U</t>
  </si>
  <si>
    <t>E34EF66</t>
  </si>
  <si>
    <t>08342V</t>
  </si>
  <si>
    <t>Bohermore N S</t>
  </si>
  <si>
    <t>Ballysimon</t>
  </si>
  <si>
    <t>V94EF60</t>
  </si>
  <si>
    <t>08379V</t>
  </si>
  <si>
    <t>Gortanumera N S</t>
  </si>
  <si>
    <t>S N Gort An Iomaire</t>
  </si>
  <si>
    <t>Ballyshrule</t>
  </si>
  <si>
    <t>H53PW70</t>
  </si>
  <si>
    <t>08390J</t>
  </si>
  <si>
    <t>Mastersons N S</t>
  </si>
  <si>
    <t>Manorhamilton N S</t>
  </si>
  <si>
    <t>Church Lane</t>
  </si>
  <si>
    <t>Manorhamilton</t>
  </si>
  <si>
    <t>Co Leitrim</t>
  </si>
  <si>
    <t>F91YD86</t>
  </si>
  <si>
    <t>08393P</t>
  </si>
  <si>
    <t>S N Rath Dubh</t>
  </si>
  <si>
    <t>Grenagh</t>
  </si>
  <si>
    <t>T23X029</t>
  </si>
  <si>
    <t>08419H</t>
  </si>
  <si>
    <t>Ardpatrick N S</t>
  </si>
  <si>
    <t>V35CC64</t>
  </si>
  <si>
    <t>08430S</t>
  </si>
  <si>
    <t>Scoil Naomh Seosamh</t>
  </si>
  <si>
    <t>St Joseph's N.S.</t>
  </si>
  <si>
    <t>P81A364</t>
  </si>
  <si>
    <t>08446K</t>
  </si>
  <si>
    <t>Sn Tullach Ui Chadhain</t>
  </si>
  <si>
    <t>Tullokyne N S</t>
  </si>
  <si>
    <t>Tulach Uí Chadhain</t>
  </si>
  <si>
    <t>Maigh Cuilinn</t>
  </si>
  <si>
    <t>H91WD98</t>
  </si>
  <si>
    <t>08453H</t>
  </si>
  <si>
    <t>S N Cruabanai</t>
  </si>
  <si>
    <t>Cruabanai</t>
  </si>
  <si>
    <t>H12NY64</t>
  </si>
  <si>
    <t>08490N</t>
  </si>
  <si>
    <t>St Clares Primary School</t>
  </si>
  <si>
    <t>Poor Clare Convent</t>
  </si>
  <si>
    <t>H12DR74</t>
  </si>
  <si>
    <t>08512U</t>
  </si>
  <si>
    <t>Iomair N S</t>
  </si>
  <si>
    <t>Killimor</t>
  </si>
  <si>
    <t>H53DP95</t>
  </si>
  <si>
    <t>08530W</t>
  </si>
  <si>
    <t>Lauragh National School</t>
  </si>
  <si>
    <t>Lauragh N S</t>
  </si>
  <si>
    <t>V93HC84</t>
  </si>
  <si>
    <t>08572P</t>
  </si>
  <si>
    <t>Bruree National School</t>
  </si>
  <si>
    <t>Bruree Ns</t>
  </si>
  <si>
    <t>Bruree</t>
  </si>
  <si>
    <t>V35EK64</t>
  </si>
  <si>
    <t>08673V</t>
  </si>
  <si>
    <t>The Hunt N S</t>
  </si>
  <si>
    <t>The Hunt National School</t>
  </si>
  <si>
    <t>Castle Street</t>
  </si>
  <si>
    <t>Mohill</t>
  </si>
  <si>
    <t>Co. Leitrim</t>
  </si>
  <si>
    <t>N41XW81</t>
  </si>
  <si>
    <t>08687J</t>
  </si>
  <si>
    <t>S N Muire Gan Smal</t>
  </si>
  <si>
    <t>S N Na Corra</t>
  </si>
  <si>
    <t>Na Corra</t>
  </si>
  <si>
    <t>Cathair Saibhin</t>
  </si>
  <si>
    <t>V23Y597</t>
  </si>
  <si>
    <t>08791E</t>
  </si>
  <si>
    <t>Lissivigeen Mxd N S</t>
  </si>
  <si>
    <t>V93AH63</t>
  </si>
  <si>
    <t>08828B</t>
  </si>
  <si>
    <t>Kilcorney Mixed N S</t>
  </si>
  <si>
    <t>Kilcorney Mxd N S</t>
  </si>
  <si>
    <t>Rathcoole</t>
  </si>
  <si>
    <t>P51PE86</t>
  </si>
  <si>
    <t>08926B</t>
  </si>
  <si>
    <t>St Nicholas Church Of Ireland Schoo</t>
  </si>
  <si>
    <t>St Nicholas' N.S.</t>
  </si>
  <si>
    <t>Adare</t>
  </si>
  <si>
    <t>V94E622</t>
  </si>
  <si>
    <t>08948L</t>
  </si>
  <si>
    <t>Milltown N S</t>
  </si>
  <si>
    <t>H14AK74</t>
  </si>
  <si>
    <t>08972I</t>
  </si>
  <si>
    <t>Castlealack N S</t>
  </si>
  <si>
    <t>Chaislean Na Leacht</t>
  </si>
  <si>
    <t>Caislean Na Leacht</t>
  </si>
  <si>
    <t>P72A327</t>
  </si>
  <si>
    <t>09009Q</t>
  </si>
  <si>
    <t>Rockfield N S</t>
  </si>
  <si>
    <t>Knocknashangan</t>
  </si>
  <si>
    <t>Ballyshannon</t>
  </si>
  <si>
    <t>F94TD25</t>
  </si>
  <si>
    <t>09040K</t>
  </si>
  <si>
    <t>Newtownwhite Educate Together Ns</t>
  </si>
  <si>
    <t>Newtownwhite Ns</t>
  </si>
  <si>
    <t>Ballysakeery</t>
  </si>
  <si>
    <t>F26TP63</t>
  </si>
  <si>
    <t>09069L</t>
  </si>
  <si>
    <t>S N An Bhain Mhoir</t>
  </si>
  <si>
    <t>Claregalway</t>
  </si>
  <si>
    <t>H91WY22</t>
  </si>
  <si>
    <t>09132P</t>
  </si>
  <si>
    <t>Carnane Mxd N S</t>
  </si>
  <si>
    <t>Fedamore</t>
  </si>
  <si>
    <t>V35V520</t>
  </si>
  <si>
    <t>09161W</t>
  </si>
  <si>
    <t>Our Lady Of Mercy N S</t>
  </si>
  <si>
    <t>Bantry</t>
  </si>
  <si>
    <t>P75XE75</t>
  </si>
  <si>
    <t>09184L</t>
  </si>
  <si>
    <t>Shielbeggan Convent</t>
  </si>
  <si>
    <t>Shielbeggan</t>
  </si>
  <si>
    <t>Ramsgrange</t>
  </si>
  <si>
    <t>Y34Y656</t>
  </si>
  <si>
    <t>09186P</t>
  </si>
  <si>
    <t>Scoil Mhuire</t>
  </si>
  <si>
    <t>Magherarney N S</t>
  </si>
  <si>
    <t>Machaire Airne</t>
  </si>
  <si>
    <t>Smithborough</t>
  </si>
  <si>
    <t>H18RX50</t>
  </si>
  <si>
    <t>09190G</t>
  </si>
  <si>
    <t>Boher N S</t>
  </si>
  <si>
    <t>Killaloe Po</t>
  </si>
  <si>
    <t>V94T635</t>
  </si>
  <si>
    <t>09191I</t>
  </si>
  <si>
    <t>Geashill 1 N S</t>
  </si>
  <si>
    <t>Geashill School</t>
  </si>
  <si>
    <t>Geashill</t>
  </si>
  <si>
    <t>R35W253</t>
  </si>
  <si>
    <t>09209B</t>
  </si>
  <si>
    <t>Castledrum N S</t>
  </si>
  <si>
    <t>Castlemaine</t>
  </si>
  <si>
    <t>V93DF79</t>
  </si>
  <si>
    <t>09238I</t>
  </si>
  <si>
    <t>Ballinlough N S</t>
  </si>
  <si>
    <t>Ballinlough</t>
  </si>
  <si>
    <t>A82PX57</t>
  </si>
  <si>
    <t>09260B</t>
  </si>
  <si>
    <t>S N Lios Teilic</t>
  </si>
  <si>
    <t>Listellick</t>
  </si>
  <si>
    <t>Trálí</t>
  </si>
  <si>
    <t>V92AE92</t>
  </si>
  <si>
    <t>09296W</t>
  </si>
  <si>
    <t>Our Ladys Abbey</t>
  </si>
  <si>
    <t>Scoil Na Gcailini</t>
  </si>
  <si>
    <t>V94C437</t>
  </si>
  <si>
    <t>09302O</t>
  </si>
  <si>
    <t>Glenflesk N S</t>
  </si>
  <si>
    <t>V93PX30</t>
  </si>
  <si>
    <t>09304S</t>
  </si>
  <si>
    <t>Raheen National School</t>
  </si>
  <si>
    <t>Raheen N S</t>
  </si>
  <si>
    <t>Headford</t>
  </si>
  <si>
    <t>V93HR40</t>
  </si>
  <si>
    <t>09306W</t>
  </si>
  <si>
    <t>Croom National School</t>
  </si>
  <si>
    <t>Croom N S</t>
  </si>
  <si>
    <t>V35WD60</t>
  </si>
  <si>
    <t>09320Q</t>
  </si>
  <si>
    <t>Scoil Nais Mhuire</t>
  </si>
  <si>
    <t>Drumphea Ns</t>
  </si>
  <si>
    <t>Drumphea</t>
  </si>
  <si>
    <t>Bagenalstown</t>
  </si>
  <si>
    <t>R21D778</t>
  </si>
  <si>
    <t>09353I</t>
  </si>
  <si>
    <t>Newtowngore N S 1</t>
  </si>
  <si>
    <t>Newtowngore</t>
  </si>
  <si>
    <t>N41RY65</t>
  </si>
  <si>
    <t>09390O</t>
  </si>
  <si>
    <t>Rockmount Mixed N S</t>
  </si>
  <si>
    <t>Rockmount</t>
  </si>
  <si>
    <t>Miltown Malbay</t>
  </si>
  <si>
    <t>V95NW93</t>
  </si>
  <si>
    <t>09401Q</t>
  </si>
  <si>
    <t>Monogay National School</t>
  </si>
  <si>
    <t>Monagea N S</t>
  </si>
  <si>
    <t>Newcastlewest</t>
  </si>
  <si>
    <t>V42VW74</t>
  </si>
  <si>
    <t>09414C</t>
  </si>
  <si>
    <t>St Laurences N S</t>
  </si>
  <si>
    <t>Crookstown Ns</t>
  </si>
  <si>
    <t>Crookstown</t>
  </si>
  <si>
    <t>Ballytore</t>
  </si>
  <si>
    <t>R14K578</t>
  </si>
  <si>
    <t>09425H</t>
  </si>
  <si>
    <t>Rineen N S</t>
  </si>
  <si>
    <t>V95KV24</t>
  </si>
  <si>
    <t>09432E</t>
  </si>
  <si>
    <t>St Josephs Primary School</t>
  </si>
  <si>
    <t>Murgasty Road</t>
  </si>
  <si>
    <t>E34Y161</t>
  </si>
  <si>
    <t>09492W</t>
  </si>
  <si>
    <t>Balscadden N S</t>
  </si>
  <si>
    <t>Balscadden</t>
  </si>
  <si>
    <t>Ring Commons</t>
  </si>
  <si>
    <t>K32VK33</t>
  </si>
  <si>
    <t>09537S</t>
  </si>
  <si>
    <t>Ballinadee N S</t>
  </si>
  <si>
    <t>Ballinadee</t>
  </si>
  <si>
    <t>P72TW82</t>
  </si>
  <si>
    <t>09642P</t>
  </si>
  <si>
    <t>Burrows N S</t>
  </si>
  <si>
    <t>Burrows N S Sutton</t>
  </si>
  <si>
    <t>Howth Road</t>
  </si>
  <si>
    <t>Sutton</t>
  </si>
  <si>
    <t>Dublin 13</t>
  </si>
  <si>
    <t>D13TC04</t>
  </si>
  <si>
    <t>St Francis Ns</t>
  </si>
  <si>
    <t>Barnesmore</t>
  </si>
  <si>
    <t>Donegal Town</t>
  </si>
  <si>
    <t>F94WF78</t>
  </si>
  <si>
    <t>09691F</t>
  </si>
  <si>
    <t>Killeenduff N S</t>
  </si>
  <si>
    <t>Killeenduff</t>
  </si>
  <si>
    <t>Easkey Ballina</t>
  </si>
  <si>
    <t>F26KX78</t>
  </si>
  <si>
    <t>09702H</t>
  </si>
  <si>
    <t>St James N S</t>
  </si>
  <si>
    <t>Cappagh N S</t>
  </si>
  <si>
    <t>Cappagh</t>
  </si>
  <si>
    <t>V94X661</t>
  </si>
  <si>
    <t>09708T</t>
  </si>
  <si>
    <t>Knocknagoshel Village</t>
  </si>
  <si>
    <t>Knocknagoshel</t>
  </si>
  <si>
    <t>V92HD00</t>
  </si>
  <si>
    <t>09748I</t>
  </si>
  <si>
    <t>Glenmaquin No 2 N S</t>
  </si>
  <si>
    <t>Glenmaquin Ns</t>
  </si>
  <si>
    <t>Knockbrack</t>
  </si>
  <si>
    <t>Letterkenny</t>
  </si>
  <si>
    <t>F92F792</t>
  </si>
  <si>
    <t>09750S</t>
  </si>
  <si>
    <t>St Josephs Boys N S</t>
  </si>
  <si>
    <t>St Josephs Terenure</t>
  </si>
  <si>
    <t>Terenure Rd East</t>
  </si>
  <si>
    <t>Dublin 6</t>
  </si>
  <si>
    <t>D06ED86</t>
  </si>
  <si>
    <t>09760V</t>
  </si>
  <si>
    <t>Powerscourt N S</t>
  </si>
  <si>
    <t>Powerscourt Ns</t>
  </si>
  <si>
    <t>Cookstown Road</t>
  </si>
  <si>
    <t>Enniskerry</t>
  </si>
  <si>
    <t>A98RH33</t>
  </si>
  <si>
    <t>09782I</t>
  </si>
  <si>
    <t>Ballymacelligott 1 N S</t>
  </si>
  <si>
    <t>Ballymacelligott 1Ns</t>
  </si>
  <si>
    <t>V92V243</t>
  </si>
  <si>
    <t>09815U</t>
  </si>
  <si>
    <t>Tullaslease Mixed N S</t>
  </si>
  <si>
    <t>Tullaslease Mxd N S</t>
  </si>
  <si>
    <t>Tullylease</t>
  </si>
  <si>
    <t>Charleville</t>
  </si>
  <si>
    <t>P56V977</t>
  </si>
  <si>
    <t>09833W</t>
  </si>
  <si>
    <t>S N Leitirgeis</t>
  </si>
  <si>
    <t>Leitirgeis N S</t>
  </si>
  <si>
    <t>Rinn An Mhaoil</t>
  </si>
  <si>
    <t>H91K2H9</t>
  </si>
  <si>
    <t>09837H</t>
  </si>
  <si>
    <t>The Black Valley National School</t>
  </si>
  <si>
    <t>V93YN52</t>
  </si>
  <si>
    <t>09841V</t>
  </si>
  <si>
    <t>S N Bhaile An Chrosaigh</t>
  </si>
  <si>
    <t>Ballincrossig N S</t>
  </si>
  <si>
    <t>V92AP80</t>
  </si>
  <si>
    <t>09872J</t>
  </si>
  <si>
    <t>Cloghoola Mixed N S</t>
  </si>
  <si>
    <t>Cloghoula N.S.</t>
  </si>
  <si>
    <t>P51NH77</t>
  </si>
  <si>
    <t>09878V</t>
  </si>
  <si>
    <t>Aghatubrid N S</t>
  </si>
  <si>
    <t>Aghatubrid</t>
  </si>
  <si>
    <t>Cahirciveen</t>
  </si>
  <si>
    <t>V23KC04</t>
  </si>
  <si>
    <t>09915B</t>
  </si>
  <si>
    <t>Martinstown N S</t>
  </si>
  <si>
    <t>V35YK74</t>
  </si>
  <si>
    <t>09927I</t>
  </si>
  <si>
    <t>Granagh National School</t>
  </si>
  <si>
    <t>Granagh Ns</t>
  </si>
  <si>
    <t>Granagh</t>
  </si>
  <si>
    <t>V35FN27</t>
  </si>
  <si>
    <t>09932B</t>
  </si>
  <si>
    <t>Stanhope St Convent</t>
  </si>
  <si>
    <t>Manor Street</t>
  </si>
  <si>
    <t>Dublin 7</t>
  </si>
  <si>
    <t>D07DY60</t>
  </si>
  <si>
    <t>09938N</t>
  </si>
  <si>
    <t>Curranes N S</t>
  </si>
  <si>
    <t>Scoil Ide, Curranes</t>
  </si>
  <si>
    <t>Scoil Ide</t>
  </si>
  <si>
    <t>Curranes</t>
  </si>
  <si>
    <t>Castleisland</t>
  </si>
  <si>
    <t>Co.Kerry</t>
  </si>
  <si>
    <t>V92KW97</t>
  </si>
  <si>
    <t>09967U</t>
  </si>
  <si>
    <t>Upper Newtown N S</t>
  </si>
  <si>
    <t>Upper Newtown</t>
  </si>
  <si>
    <t>Carrick On Suir</t>
  </si>
  <si>
    <t>E32DP70</t>
  </si>
  <si>
    <t>10014Q</t>
  </si>
  <si>
    <t>Coolick National School</t>
  </si>
  <si>
    <t>Coolick N S</t>
  </si>
  <si>
    <t>Coolick</t>
  </si>
  <si>
    <t>Kilcummin</t>
  </si>
  <si>
    <t>V93DW65</t>
  </si>
  <si>
    <t>10047I</t>
  </si>
  <si>
    <t>Macroom Convent N S</t>
  </si>
  <si>
    <t>P12RW14</t>
  </si>
  <si>
    <t>10049M</t>
  </si>
  <si>
    <t>Loughguitane N S</t>
  </si>
  <si>
    <t>Co Chirrai</t>
  </si>
  <si>
    <t>V93RF96</t>
  </si>
  <si>
    <t>10050U</t>
  </si>
  <si>
    <t>Scoil Bhríde</t>
  </si>
  <si>
    <t>Loreto Ns</t>
  </si>
  <si>
    <t>Scartlea</t>
  </si>
  <si>
    <t>Muckross</t>
  </si>
  <si>
    <t>V93AY90</t>
  </si>
  <si>
    <t>10062E</t>
  </si>
  <si>
    <t>Creeslough N S</t>
  </si>
  <si>
    <t>Creeslough</t>
  </si>
  <si>
    <t>F92W803</t>
  </si>
  <si>
    <t>10095T</t>
  </si>
  <si>
    <t>S N Naomh Treasa</t>
  </si>
  <si>
    <t>S N Cill Iuir</t>
  </si>
  <si>
    <t>Killure</t>
  </si>
  <si>
    <t>Ahascragh</t>
  </si>
  <si>
    <t>H53DP11</t>
  </si>
  <si>
    <t>10111O</t>
  </si>
  <si>
    <t>Lacken Mxd N S</t>
  </si>
  <si>
    <t>Lacken Mxd</t>
  </si>
  <si>
    <t>Lacken</t>
  </si>
  <si>
    <t>W91CY82</t>
  </si>
  <si>
    <t>10120P</t>
  </si>
  <si>
    <t>S N Mhuire Na Trocaire</t>
  </si>
  <si>
    <t>Cahir Convent</t>
  </si>
  <si>
    <t>Cahir</t>
  </si>
  <si>
    <t>E21K304</t>
  </si>
  <si>
    <t>10131U</t>
  </si>
  <si>
    <t>Moin An Bhealaigh N S</t>
  </si>
  <si>
    <t>Moin An Bhealaigh</t>
  </si>
  <si>
    <t>Moin An Bhealaigh Ns</t>
  </si>
  <si>
    <t>Valleymount</t>
  </si>
  <si>
    <t>Co. Wicklow</t>
  </si>
  <si>
    <t>W91NY66</t>
  </si>
  <si>
    <t>10146K</t>
  </si>
  <si>
    <t>Corliss N S</t>
  </si>
  <si>
    <t>Killeshandra</t>
  </si>
  <si>
    <t>H12E621</t>
  </si>
  <si>
    <t>10223C</t>
  </si>
  <si>
    <t>Tashinny N S</t>
  </si>
  <si>
    <t>Tashinny</t>
  </si>
  <si>
    <t>N39W8C5</t>
  </si>
  <si>
    <t>10239R</t>
  </si>
  <si>
    <t>Crochan Naofa N S</t>
  </si>
  <si>
    <t>Caherdaniel Ns</t>
  </si>
  <si>
    <t>Cathair Donall</t>
  </si>
  <si>
    <t>V93FK88</t>
  </si>
  <si>
    <t>10243I</t>
  </si>
  <si>
    <t>S N Achadh Eochaille</t>
  </si>
  <si>
    <t>Enniskean</t>
  </si>
  <si>
    <t>P47VY31</t>
  </si>
  <si>
    <t>10282S</t>
  </si>
  <si>
    <t>Drumacruttin N S</t>
  </si>
  <si>
    <t>Drumacruttin</t>
  </si>
  <si>
    <t>H18YD83</t>
  </si>
  <si>
    <t>10296G</t>
  </si>
  <si>
    <t>Scoil Naomh Mearnog</t>
  </si>
  <si>
    <t>Strand Road</t>
  </si>
  <si>
    <t>Portmarnock</t>
  </si>
  <si>
    <t>D13PF29</t>
  </si>
  <si>
    <t>10326M</t>
  </si>
  <si>
    <t>Scoil Nuachabhail</t>
  </si>
  <si>
    <t>Gort A Tsleibhe</t>
  </si>
  <si>
    <t>Baile Mhic Ealgoid</t>
  </si>
  <si>
    <t>Tralai</t>
  </si>
  <si>
    <t>Co. Chiarrai</t>
  </si>
  <si>
    <t>V92KX44</t>
  </si>
  <si>
    <t>10353P</t>
  </si>
  <si>
    <t>Charleville N S</t>
  </si>
  <si>
    <t>Church View</t>
  </si>
  <si>
    <t>R35CX20</t>
  </si>
  <si>
    <t>10394G</t>
  </si>
  <si>
    <t>Scoil Mhuire B&amp;C</t>
  </si>
  <si>
    <t>Kilmurry N.S</t>
  </si>
  <si>
    <t>Cordal</t>
  </si>
  <si>
    <t>V92X015</t>
  </si>
  <si>
    <t>10429W</t>
  </si>
  <si>
    <t>Corravacan N S</t>
  </si>
  <si>
    <t>H18NY50</t>
  </si>
  <si>
    <t>10494K</t>
  </si>
  <si>
    <t>All Saints N S</t>
  </si>
  <si>
    <t>All Saints Blackrock</t>
  </si>
  <si>
    <t>Carysfort Ave</t>
  </si>
  <si>
    <t>A94RC44</t>
  </si>
  <si>
    <t>10499U</t>
  </si>
  <si>
    <t>Kilgariffe N S</t>
  </si>
  <si>
    <t>Old Timoleague Road</t>
  </si>
  <si>
    <t>Co. Cork</t>
  </si>
  <si>
    <t>P85KR27</t>
  </si>
  <si>
    <t>10501E</t>
  </si>
  <si>
    <t>Scoil Easa Dhuibhe</t>
  </si>
  <si>
    <t>Lios Tuaithail</t>
  </si>
  <si>
    <t>V31C997</t>
  </si>
  <si>
    <t>10523O</t>
  </si>
  <si>
    <t>Fermoy Adair N S</t>
  </si>
  <si>
    <t>Greenhill</t>
  </si>
  <si>
    <t>P61V603</t>
  </si>
  <si>
    <t>10533R</t>
  </si>
  <si>
    <t>Ballydrehid N S</t>
  </si>
  <si>
    <t>E21X224</t>
  </si>
  <si>
    <t>10544W</t>
  </si>
  <si>
    <t>Cosby N S</t>
  </si>
  <si>
    <t>Stradbally</t>
  </si>
  <si>
    <t>R32VP9F</t>
  </si>
  <si>
    <t>10548H</t>
  </si>
  <si>
    <t>St Brendans National School</t>
  </si>
  <si>
    <t>St Brendan's National School</t>
  </si>
  <si>
    <t>Wolfe Tone Square</t>
  </si>
  <si>
    <t>P75KF96</t>
  </si>
  <si>
    <t>10568N</t>
  </si>
  <si>
    <t>S N Cuibhreann</t>
  </si>
  <si>
    <t>Cill Chaoi</t>
  </si>
  <si>
    <t>V15RT73</t>
  </si>
  <si>
    <t>10591I</t>
  </si>
  <si>
    <t>S N An Ard Mhoir</t>
  </si>
  <si>
    <t>Scoil Na Hairde Móire</t>
  </si>
  <si>
    <t>Aird Mhoir</t>
  </si>
  <si>
    <t>Cill Chiarain</t>
  </si>
  <si>
    <t>H91D8X3</t>
  </si>
  <si>
    <t>10595Q</t>
  </si>
  <si>
    <t>Kilbarron N S</t>
  </si>
  <si>
    <t>Kilbarron</t>
  </si>
  <si>
    <t>F94Y198</t>
  </si>
  <si>
    <t>10653E</t>
  </si>
  <si>
    <t>Chapelizod N S</t>
  </si>
  <si>
    <t>Chapelizod 2</t>
  </si>
  <si>
    <t>Martin's Row</t>
  </si>
  <si>
    <t>Chapelizod</t>
  </si>
  <si>
    <t>Dublin 20</t>
  </si>
  <si>
    <t>D20PH32</t>
  </si>
  <si>
    <t>10675O</t>
  </si>
  <si>
    <t>Ballymana N S</t>
  </si>
  <si>
    <t>Ballymana</t>
  </si>
  <si>
    <t>H91A3P1</t>
  </si>
  <si>
    <t>10683N</t>
  </si>
  <si>
    <t>Kilbride N S</t>
  </si>
  <si>
    <t>Manor Kilbride</t>
  </si>
  <si>
    <t>W91HK44</t>
  </si>
  <si>
    <t>10724B</t>
  </si>
  <si>
    <t>South Abbey Ns</t>
  </si>
  <si>
    <t>South Abbey</t>
  </si>
  <si>
    <t>Golf Links Road</t>
  </si>
  <si>
    <t>Co.Cork</t>
  </si>
  <si>
    <t>P36HN47</t>
  </si>
  <si>
    <t>10739O</t>
  </si>
  <si>
    <t>Ballincarriga Mxd N S</t>
  </si>
  <si>
    <t>Ballinacarriga Mxd Ns</t>
  </si>
  <si>
    <t>Ballinacarriga Mxd</t>
  </si>
  <si>
    <t>P47K312</t>
  </si>
  <si>
    <t>10751E</t>
  </si>
  <si>
    <t>Clontibret N S</t>
  </si>
  <si>
    <t>Clontibret</t>
  </si>
  <si>
    <t>H18F671</t>
  </si>
  <si>
    <t>10755M</t>
  </si>
  <si>
    <t>Scoil An Fhirtearaigh</t>
  </si>
  <si>
    <t>Scoil An Fhirearaigh</t>
  </si>
  <si>
    <t>V92X795</t>
  </si>
  <si>
    <t>10763L</t>
  </si>
  <si>
    <t>Boston N S</t>
  </si>
  <si>
    <t>Boston</t>
  </si>
  <si>
    <t>Tubber</t>
  </si>
  <si>
    <t>H91XV70</t>
  </si>
  <si>
    <t>10771K</t>
  </si>
  <si>
    <t>Cobh N S</t>
  </si>
  <si>
    <t>Cobh</t>
  </si>
  <si>
    <t>Bellevue</t>
  </si>
  <si>
    <t>P24FE08</t>
  </si>
  <si>
    <t>10775S</t>
  </si>
  <si>
    <t>Scoil Chorp Chríost</t>
  </si>
  <si>
    <t>Knockanure Moyvane</t>
  </si>
  <si>
    <t>V31YA25</t>
  </si>
  <si>
    <t>10780L</t>
  </si>
  <si>
    <t>Ballyoughter N S</t>
  </si>
  <si>
    <t>Ballyoughter</t>
  </si>
  <si>
    <t>Ballycanew</t>
  </si>
  <si>
    <t>Y25X778</t>
  </si>
  <si>
    <t>10801Q</t>
  </si>
  <si>
    <t>Drumbarragh N S</t>
  </si>
  <si>
    <t>Drumbaragh N S</t>
  </si>
  <si>
    <t>Drumbaragh</t>
  </si>
  <si>
    <t>A82NP98</t>
  </si>
  <si>
    <t>10835K</t>
  </si>
  <si>
    <t>Presentation Convent National School</t>
  </si>
  <si>
    <t>Castlecomer Convent</t>
  </si>
  <si>
    <t>Castlecomer</t>
  </si>
  <si>
    <t>R95C795</t>
  </si>
  <si>
    <t>10857U</t>
  </si>
  <si>
    <t>Castlepollard Paroc.N S</t>
  </si>
  <si>
    <t>Castlepollard Paroc.</t>
  </si>
  <si>
    <t>Pakenhamhall Road</t>
  </si>
  <si>
    <t>N91C954</t>
  </si>
  <si>
    <t>10863P</t>
  </si>
  <si>
    <t>S N Na Coille Glaise</t>
  </si>
  <si>
    <t>H53PC94</t>
  </si>
  <si>
    <t>10886E</t>
  </si>
  <si>
    <t>Tubber N S</t>
  </si>
  <si>
    <t>H91P2V5</t>
  </si>
  <si>
    <t>10929T</t>
  </si>
  <si>
    <t>Rathkeale N S 2</t>
  </si>
  <si>
    <t>Church Street</t>
  </si>
  <si>
    <t>V94P588</t>
  </si>
  <si>
    <t>10957B</t>
  </si>
  <si>
    <t>S N Mhuire De Lourdes</t>
  </si>
  <si>
    <t>Lixnaw N S</t>
  </si>
  <si>
    <t>Lixnaw</t>
  </si>
  <si>
    <t>V92Y430</t>
  </si>
  <si>
    <t>10967E</t>
  </si>
  <si>
    <t>Threen N S</t>
  </si>
  <si>
    <t>F45FP60</t>
  </si>
  <si>
    <t>10991B</t>
  </si>
  <si>
    <t>Garrydoolis N S</t>
  </si>
  <si>
    <t>Pallasagreen</t>
  </si>
  <si>
    <t>V94K5A4</t>
  </si>
  <si>
    <t>11039O</t>
  </si>
  <si>
    <t>Kilbeg N S</t>
  </si>
  <si>
    <t>Kilbeg Ns</t>
  </si>
  <si>
    <t>Kilbeg</t>
  </si>
  <si>
    <t>Carlanstown, Kells</t>
  </si>
  <si>
    <t>A82T657</t>
  </si>
  <si>
    <t>11067T</t>
  </si>
  <si>
    <t>S N Naomh Brid</t>
  </si>
  <si>
    <t>S N Dubath</t>
  </si>
  <si>
    <t>Dubhath</t>
  </si>
  <si>
    <t>Lios Tuathail</t>
  </si>
  <si>
    <t>V31CD90</t>
  </si>
  <si>
    <t>11072M</t>
  </si>
  <si>
    <t>St Peters Drogheda</t>
  </si>
  <si>
    <t>Bolton Street</t>
  </si>
  <si>
    <t>A92H425</t>
  </si>
  <si>
    <t>11135K</t>
  </si>
  <si>
    <t>St Marys N S</t>
  </si>
  <si>
    <t>Bagenalstown N S</t>
  </si>
  <si>
    <t>Dunleckney</t>
  </si>
  <si>
    <t>Muine Bheag</t>
  </si>
  <si>
    <t>R21DX34</t>
  </si>
  <si>
    <t>11201U</t>
  </si>
  <si>
    <t>Scrabbagh N S</t>
  </si>
  <si>
    <t>Scrabbagh Ns</t>
  </si>
  <si>
    <t>Kilmore</t>
  </si>
  <si>
    <t>N41N276</t>
  </si>
  <si>
    <t>11203B</t>
  </si>
  <si>
    <t>Seir Kierans N S</t>
  </si>
  <si>
    <t>Seir Kierans Clareen</t>
  </si>
  <si>
    <t>Clareen</t>
  </si>
  <si>
    <t>R42KA97</t>
  </si>
  <si>
    <t>11205F</t>
  </si>
  <si>
    <t>Killeshandra National School ( C Of I)</t>
  </si>
  <si>
    <t>Killeshandra National School ( C Of I )</t>
  </si>
  <si>
    <t>Main Street</t>
  </si>
  <si>
    <t>H12Y2N1</t>
  </si>
  <si>
    <t>11234M</t>
  </si>
  <si>
    <t>Clohanbeg N S</t>
  </si>
  <si>
    <t>Cree</t>
  </si>
  <si>
    <t>Kilrush</t>
  </si>
  <si>
    <t>Co. Clare V15 W407</t>
  </si>
  <si>
    <t>V15W407</t>
  </si>
  <si>
    <t>11236Q</t>
  </si>
  <si>
    <t>Newmarket B N S</t>
  </si>
  <si>
    <t>Newmarket Boys N S</t>
  </si>
  <si>
    <t>Newmarket</t>
  </si>
  <si>
    <t>P51CP23</t>
  </si>
  <si>
    <t>11242L</t>
  </si>
  <si>
    <t>Cloonbonnif N S</t>
  </si>
  <si>
    <t>Cloonbonnife Ns</t>
  </si>
  <si>
    <t>Cloonbonniffe</t>
  </si>
  <si>
    <t>F45FX92</t>
  </si>
  <si>
    <t>11245R</t>
  </si>
  <si>
    <t>Sn Cill Mhic Abhaidh</t>
  </si>
  <si>
    <t>Leap</t>
  </si>
  <si>
    <t>P81NY10</t>
  </si>
  <si>
    <t>11248A</t>
  </si>
  <si>
    <t>An Daingean</t>
  </si>
  <si>
    <t>V92DX85</t>
  </si>
  <si>
    <t>11249C</t>
  </si>
  <si>
    <t>Burnfort N S</t>
  </si>
  <si>
    <t>P51FN32</t>
  </si>
  <si>
    <t>11261P</t>
  </si>
  <si>
    <t>S N An Tuairin</t>
  </si>
  <si>
    <t>An Tuairin</t>
  </si>
  <si>
    <t>Beal An Daingin</t>
  </si>
  <si>
    <t>H91AV61</t>
  </si>
  <si>
    <t>11262R</t>
  </si>
  <si>
    <t>Druimne N S</t>
  </si>
  <si>
    <t>Dromina</t>
  </si>
  <si>
    <t>P56T293</t>
  </si>
  <si>
    <t>11280T</t>
  </si>
  <si>
    <t>Carrickerry N S</t>
  </si>
  <si>
    <t>Carrickerry</t>
  </si>
  <si>
    <t>Athea</t>
  </si>
  <si>
    <t>V94N592</t>
  </si>
  <si>
    <t>11290W</t>
  </si>
  <si>
    <t>Camus N S</t>
  </si>
  <si>
    <t>Camus</t>
  </si>
  <si>
    <t>H91EH90</t>
  </si>
  <si>
    <t>11307N</t>
  </si>
  <si>
    <t>Ballyguiltenane N S</t>
  </si>
  <si>
    <t>Ballyguiltenane Ns</t>
  </si>
  <si>
    <t>Glin</t>
  </si>
  <si>
    <t>V94T2W9</t>
  </si>
  <si>
    <t>11337W</t>
  </si>
  <si>
    <t>Kilmagner N S</t>
  </si>
  <si>
    <t>P61V968</t>
  </si>
  <si>
    <t>11361T</t>
  </si>
  <si>
    <t>Faythe Convent</t>
  </si>
  <si>
    <t>Faythe Con Wexford</t>
  </si>
  <si>
    <t>St John Of Gods Convent</t>
  </si>
  <si>
    <t>Y35YT38</t>
  </si>
  <si>
    <t>11363A</t>
  </si>
  <si>
    <t>Scoil Atha Na Mblath</t>
  </si>
  <si>
    <t>Annabla N S</t>
  </si>
  <si>
    <t>V93KN60</t>
  </si>
  <si>
    <t>11367I</t>
  </si>
  <si>
    <t>Portroe N S</t>
  </si>
  <si>
    <t>Scoil Mhuire Portroe</t>
  </si>
  <si>
    <t>E45D890</t>
  </si>
  <si>
    <t>11372B</t>
  </si>
  <si>
    <t>Brittas Bay Mxd N S</t>
  </si>
  <si>
    <t>Brittas Bay</t>
  </si>
  <si>
    <t>A67XP71</t>
  </si>
  <si>
    <t>11373D</t>
  </si>
  <si>
    <t>S N Rosmuc</t>
  </si>
  <si>
    <t>Turlach Beag</t>
  </si>
  <si>
    <t>Rosmuc</t>
  </si>
  <si>
    <t>H91YT26</t>
  </si>
  <si>
    <t>11380A</t>
  </si>
  <si>
    <t>Sacred Heart National School, Caim</t>
  </si>
  <si>
    <t>Caim Ns</t>
  </si>
  <si>
    <t>Caim</t>
  </si>
  <si>
    <t>Y21YR64</t>
  </si>
  <si>
    <t>11384I</t>
  </si>
  <si>
    <t>Gurtagarry N S</t>
  </si>
  <si>
    <t>Toomevara</t>
  </si>
  <si>
    <t>E45FA43</t>
  </si>
  <si>
    <t>11405N</t>
  </si>
  <si>
    <t>Faha National School</t>
  </si>
  <si>
    <t>Faha Ns</t>
  </si>
  <si>
    <t>V93XH79</t>
  </si>
  <si>
    <t>11409V</t>
  </si>
  <si>
    <t>Ballyconell Central N S</t>
  </si>
  <si>
    <t>Ballyconnell Cen N S</t>
  </si>
  <si>
    <t>H14K125</t>
  </si>
  <si>
    <t>11419B</t>
  </si>
  <si>
    <t>Scoil Bhreanainn</t>
  </si>
  <si>
    <t>S N An Chalaidh</t>
  </si>
  <si>
    <t>Portmagee</t>
  </si>
  <si>
    <t>V23RX48</t>
  </si>
  <si>
    <t>11422N</t>
  </si>
  <si>
    <t>Mahoonagh N S</t>
  </si>
  <si>
    <t>Castlemahon</t>
  </si>
  <si>
    <t>V42Y362</t>
  </si>
  <si>
    <t>11453B</t>
  </si>
  <si>
    <t>Lisnamrock N S</t>
  </si>
  <si>
    <t>Coalbrook</t>
  </si>
  <si>
    <t>E41C858</t>
  </si>
  <si>
    <t>11466K</t>
  </si>
  <si>
    <t>Lismoil N S</t>
  </si>
  <si>
    <t>Curragboy</t>
  </si>
  <si>
    <t>N37W291</t>
  </si>
  <si>
    <t>11470B</t>
  </si>
  <si>
    <t>Slieveardagh N S</t>
  </si>
  <si>
    <t>The Commons</t>
  </si>
  <si>
    <t>E41PD39</t>
  </si>
  <si>
    <t>11496T</t>
  </si>
  <si>
    <t>Shandrum National School</t>
  </si>
  <si>
    <t>Newtownshandrum</t>
  </si>
  <si>
    <t>P56X803</t>
  </si>
  <si>
    <t>11517B</t>
  </si>
  <si>
    <t>Cavan 1 N S</t>
  </si>
  <si>
    <t>Farnham Street</t>
  </si>
  <si>
    <t>H12CX22</t>
  </si>
  <si>
    <t>11525A</t>
  </si>
  <si>
    <t>St Patricks N School</t>
  </si>
  <si>
    <t>St Pats Drumcondra</t>
  </si>
  <si>
    <t>Millbourne Avenue</t>
  </si>
  <si>
    <t>Drumcondra</t>
  </si>
  <si>
    <t>Dublin 9</t>
  </si>
  <si>
    <t>D09H008</t>
  </si>
  <si>
    <t>11541V</t>
  </si>
  <si>
    <t>Dromaili S N</t>
  </si>
  <si>
    <t>Farnham Ns</t>
  </si>
  <si>
    <t>Drumelis</t>
  </si>
  <si>
    <t>H12DW77</t>
  </si>
  <si>
    <t>11578V</t>
  </si>
  <si>
    <t>City Quay Boys N S</t>
  </si>
  <si>
    <t>City Quay N S</t>
  </si>
  <si>
    <t>City Quay</t>
  </si>
  <si>
    <t>Gloucester Street South</t>
  </si>
  <si>
    <t>Dublin 2</t>
  </si>
  <si>
    <t>D02H277</t>
  </si>
  <si>
    <t>11583O</t>
  </si>
  <si>
    <t>St Andrews N S</t>
  </si>
  <si>
    <t>St Andrews Malahide</t>
  </si>
  <si>
    <t>Church Rd</t>
  </si>
  <si>
    <t>Malahide</t>
  </si>
  <si>
    <t>K36HD54</t>
  </si>
  <si>
    <t>11605V</t>
  </si>
  <si>
    <t>Rosegreen N S</t>
  </si>
  <si>
    <t>Cnocan An Teampail</t>
  </si>
  <si>
    <t>Rosegreen</t>
  </si>
  <si>
    <t>Cashel Co Tipperary</t>
  </si>
  <si>
    <t>E25EF21</t>
  </si>
  <si>
    <t>11638N</t>
  </si>
  <si>
    <t>Whitechurch Nat School</t>
  </si>
  <si>
    <t>Whitechurch N S</t>
  </si>
  <si>
    <t>Whitechurch Road</t>
  </si>
  <si>
    <t>D16Y1X3</t>
  </si>
  <si>
    <t>11649S</t>
  </si>
  <si>
    <t>Nuns Cross N S</t>
  </si>
  <si>
    <t>Nuns Cross</t>
  </si>
  <si>
    <t>Ashford</t>
  </si>
  <si>
    <t>A67HK70</t>
  </si>
  <si>
    <t>11669B</t>
  </si>
  <si>
    <t>Eagles Nest National School</t>
  </si>
  <si>
    <t>Nead An Iolraidh</t>
  </si>
  <si>
    <t>Cloonluane</t>
  </si>
  <si>
    <t>Renvyle</t>
  </si>
  <si>
    <t>H91R996</t>
  </si>
  <si>
    <t>11714D</t>
  </si>
  <si>
    <t>Bansha N S</t>
  </si>
  <si>
    <t>Kilkee</t>
  </si>
  <si>
    <t>V15HK30</t>
  </si>
  <si>
    <t>11725I</t>
  </si>
  <si>
    <t>Beheymore N S</t>
  </si>
  <si>
    <t>F26RT66</t>
  </si>
  <si>
    <t>11746Q</t>
  </si>
  <si>
    <t>Castlegregory Mxd N S</t>
  </si>
  <si>
    <t>Castlegregory Mxd Ns</t>
  </si>
  <si>
    <t>Castlegregory</t>
  </si>
  <si>
    <t>V92P962</t>
  </si>
  <si>
    <t>11765U</t>
  </si>
  <si>
    <t>Doonbeg N S</t>
  </si>
  <si>
    <t>Doonbeg N.S.</t>
  </si>
  <si>
    <t>Doonbeg,</t>
  </si>
  <si>
    <t>Co. Clare.</t>
  </si>
  <si>
    <t>V15HW73</t>
  </si>
  <si>
    <t>11776C</t>
  </si>
  <si>
    <t>St Laurence O Toole Junior Boys</t>
  </si>
  <si>
    <t>Junior Boys School</t>
  </si>
  <si>
    <t>Seville Place</t>
  </si>
  <si>
    <t>D01A439</t>
  </si>
  <si>
    <t>11809O</t>
  </si>
  <si>
    <t>S N Cnoch A Deaga</t>
  </si>
  <si>
    <t>Knockadea</t>
  </si>
  <si>
    <t>Ballylanders</t>
  </si>
  <si>
    <t>Co. Limerick</t>
  </si>
  <si>
    <t>V35DW73</t>
  </si>
  <si>
    <t>11834N</t>
  </si>
  <si>
    <t>Cloondaff N S</t>
  </si>
  <si>
    <t>Cloondaff</t>
  </si>
  <si>
    <t>F28Y261</t>
  </si>
  <si>
    <t>11843O</t>
  </si>
  <si>
    <t>S N Neill Mor</t>
  </si>
  <si>
    <t>S.N. Niall Mor</t>
  </si>
  <si>
    <t>Killybegs</t>
  </si>
  <si>
    <t>F94FX76</t>
  </si>
  <si>
    <t>11872V</t>
  </si>
  <si>
    <t>Clochar Na Toirbhirte</t>
  </si>
  <si>
    <t>Greenside South</t>
  </si>
  <si>
    <t>E32 Ca26</t>
  </si>
  <si>
    <t>E32CA26</t>
  </si>
  <si>
    <t>11873A</t>
  </si>
  <si>
    <t>Rathmichael N S</t>
  </si>
  <si>
    <t>Rathmichael</t>
  </si>
  <si>
    <t>Shankill</t>
  </si>
  <si>
    <t>D18ET38</t>
  </si>
  <si>
    <t>11893G</t>
  </si>
  <si>
    <t>St Davids Ns</t>
  </si>
  <si>
    <t>Dublin Road</t>
  </si>
  <si>
    <t>Co. Kildare.</t>
  </si>
  <si>
    <t>W91X566</t>
  </si>
  <si>
    <t>11894I</t>
  </si>
  <si>
    <t>Lakelands Convent</t>
  </si>
  <si>
    <t>Gilford Road</t>
  </si>
  <si>
    <t>Sandymount</t>
  </si>
  <si>
    <t>D04DC04</t>
  </si>
  <si>
    <t>11931L</t>
  </si>
  <si>
    <t>S N Ioseph</t>
  </si>
  <si>
    <t>Derryclough N.S.</t>
  </si>
  <si>
    <t>Drinagh</t>
  </si>
  <si>
    <t>P47YY30</t>
  </si>
  <si>
    <t>11943S</t>
  </si>
  <si>
    <t>F45RY86</t>
  </si>
  <si>
    <t>11955C</t>
  </si>
  <si>
    <t>Coolcappa N S</t>
  </si>
  <si>
    <t>Ardagh</t>
  </si>
  <si>
    <t>V42NT35</t>
  </si>
  <si>
    <t>11969N</t>
  </si>
  <si>
    <t>Carrickbeg N S</t>
  </si>
  <si>
    <t>Carrick-Beg</t>
  </si>
  <si>
    <t>Carick-On-Suir</t>
  </si>
  <si>
    <t>E32HP60</t>
  </si>
  <si>
    <t>11976K</t>
  </si>
  <si>
    <t>Scoil Chóca Naofa</t>
  </si>
  <si>
    <t>Scoil Choca</t>
  </si>
  <si>
    <t>Cill Chóca,</t>
  </si>
  <si>
    <t>Co. Chill Dara.</t>
  </si>
  <si>
    <t>W23KD79</t>
  </si>
  <si>
    <t>11978O</t>
  </si>
  <si>
    <t>Scoil Mhuire Ns</t>
  </si>
  <si>
    <t>Moylagh</t>
  </si>
  <si>
    <t>Oldcastle</t>
  </si>
  <si>
    <t>A82YF90</t>
  </si>
  <si>
    <t>11986N</t>
  </si>
  <si>
    <t>Summerhill Convent</t>
  </si>
  <si>
    <t>Pairc An Chinneideach</t>
  </si>
  <si>
    <t>Loch Garman</t>
  </si>
  <si>
    <t>Y35DR12</t>
  </si>
  <si>
    <t>11990E</t>
  </si>
  <si>
    <t>Bodyke N S</t>
  </si>
  <si>
    <t>Bodyke</t>
  </si>
  <si>
    <t>V94N5K0</t>
  </si>
  <si>
    <t>11992I</t>
  </si>
  <si>
    <t>Whitegate Mixed N S</t>
  </si>
  <si>
    <t>Whitegate Mxd N S</t>
  </si>
  <si>
    <t>P25A062</t>
  </si>
  <si>
    <t>12003V</t>
  </si>
  <si>
    <t>S N Ronain</t>
  </si>
  <si>
    <t>S N Caislean Samsain</t>
  </si>
  <si>
    <t>Caislean Samsain</t>
  </si>
  <si>
    <t>Beal An Mulla</t>
  </si>
  <si>
    <t>N37XP77</t>
  </si>
  <si>
    <t>12007G</t>
  </si>
  <si>
    <t>Our Lady Of Good Counsel Gns</t>
  </si>
  <si>
    <t>Ferrybank</t>
  </si>
  <si>
    <t>X91TK37</t>
  </si>
  <si>
    <t>Waterford City Council</t>
  </si>
  <si>
    <t>12012W</t>
  </si>
  <si>
    <t>St Lukes N S Douglas</t>
  </si>
  <si>
    <t>T12A395</t>
  </si>
  <si>
    <t>12014D</t>
  </si>
  <si>
    <t>Lucan (2) N S</t>
  </si>
  <si>
    <t>St Edmundsbury</t>
  </si>
  <si>
    <t>Lucan Road</t>
  </si>
  <si>
    <t>Co. Dublin</t>
  </si>
  <si>
    <t>K78NX88</t>
  </si>
  <si>
    <t>12015F</t>
  </si>
  <si>
    <t>Liscarrol N S</t>
  </si>
  <si>
    <t>Liscarroll Mxd</t>
  </si>
  <si>
    <t>P51DA33</t>
  </si>
  <si>
    <t>12041G</t>
  </si>
  <si>
    <t>St John The Baptist N S</t>
  </si>
  <si>
    <t>Midleton N S</t>
  </si>
  <si>
    <t>P25P028</t>
  </si>
  <si>
    <t>12068D</t>
  </si>
  <si>
    <t>Our Lady Of Mercy Ns</t>
  </si>
  <si>
    <t>Our Lady Of Mercy Primary School</t>
  </si>
  <si>
    <t>Jim Brunnock Road</t>
  </si>
  <si>
    <t>A82 X571</t>
  </si>
  <si>
    <t>A82X571</t>
  </si>
  <si>
    <t>12077E</t>
  </si>
  <si>
    <t>Scoil Naomh Fiachra</t>
  </si>
  <si>
    <t>Illistrin National School</t>
  </si>
  <si>
    <t>Illistrin</t>
  </si>
  <si>
    <t>F92WD21</t>
  </si>
  <si>
    <t>12095G</t>
  </si>
  <si>
    <t>S N Naomh Antoine</t>
  </si>
  <si>
    <t>S N Baile Chonraoi</t>
  </si>
  <si>
    <t>Baile Chonraoi</t>
  </si>
  <si>
    <t>An Clochan</t>
  </si>
  <si>
    <t>H71KF38</t>
  </si>
  <si>
    <t>12099O</t>
  </si>
  <si>
    <t>Billis N S</t>
  </si>
  <si>
    <t>New Inn</t>
  </si>
  <si>
    <t>Ballyjamesduff</t>
  </si>
  <si>
    <t>A82CK31</t>
  </si>
  <si>
    <t>12106I</t>
  </si>
  <si>
    <t>S N Chloch Bhreac</t>
  </si>
  <si>
    <t>An Chloch Bhreac</t>
  </si>
  <si>
    <t>An Fhairche</t>
  </si>
  <si>
    <t>F12W142</t>
  </si>
  <si>
    <t>12124K</t>
  </si>
  <si>
    <t>Rear N S</t>
  </si>
  <si>
    <t>Rearcross National School</t>
  </si>
  <si>
    <t>Co. Tipperary</t>
  </si>
  <si>
    <t>V94XT02</t>
  </si>
  <si>
    <t>12136R</t>
  </si>
  <si>
    <t>Glen</t>
  </si>
  <si>
    <t>Edgeworthstown</t>
  </si>
  <si>
    <t>N39TD42</t>
  </si>
  <si>
    <t>12138V</t>
  </si>
  <si>
    <t>S N Ceathru Na Laithigh</t>
  </si>
  <si>
    <t>Brownsgrove N S</t>
  </si>
  <si>
    <t>H54KA44</t>
  </si>
  <si>
    <t>12140I</t>
  </si>
  <si>
    <t>St Joseph's National School</t>
  </si>
  <si>
    <t>Culleens Ns</t>
  </si>
  <si>
    <t>St Joseph's Ns</t>
  </si>
  <si>
    <t>Culleens</t>
  </si>
  <si>
    <t>F26FY07</t>
  </si>
  <si>
    <t>12147W</t>
  </si>
  <si>
    <t>S N An Aird</t>
  </si>
  <si>
    <t>Ardfield</t>
  </si>
  <si>
    <t>P85H566</t>
  </si>
  <si>
    <t>12169J</t>
  </si>
  <si>
    <t>Templebrady N S</t>
  </si>
  <si>
    <t>Crosshaven</t>
  </si>
  <si>
    <t>P43D854</t>
  </si>
  <si>
    <t>12171T</t>
  </si>
  <si>
    <t>Corballa N S</t>
  </si>
  <si>
    <t>Corballa</t>
  </si>
  <si>
    <t>Via Ballina</t>
  </si>
  <si>
    <t>Co. Sligo</t>
  </si>
  <si>
    <t>F26F582</t>
  </si>
  <si>
    <t>12173A</t>
  </si>
  <si>
    <t>Meelickmore N S</t>
  </si>
  <si>
    <t>F12EK20</t>
  </si>
  <si>
    <t>12180U</t>
  </si>
  <si>
    <t>Presentation Clonmel</t>
  </si>
  <si>
    <t>E91XF62</t>
  </si>
  <si>
    <t>12182B</t>
  </si>
  <si>
    <t>St. John's National School</t>
  </si>
  <si>
    <t>Monasterevan</t>
  </si>
  <si>
    <t>W34K585</t>
  </si>
  <si>
    <t>12203G</t>
  </si>
  <si>
    <t>S N Naomh Antaine</t>
  </si>
  <si>
    <t>T12E400</t>
  </si>
  <si>
    <t>12206M</t>
  </si>
  <si>
    <t>S N Corrabheagain</t>
  </si>
  <si>
    <t>Corrabheagain</t>
  </si>
  <si>
    <t>F26VW24</t>
  </si>
  <si>
    <t>12231L</t>
  </si>
  <si>
    <t>Rush Hall Mixed N S</t>
  </si>
  <si>
    <t>Rushall N.S.</t>
  </si>
  <si>
    <t>Pike-Of-Rushall</t>
  </si>
  <si>
    <t>R32CK15</t>
  </si>
  <si>
    <t>12250P</t>
  </si>
  <si>
    <t>Scoil Mhuire Primary Sch</t>
  </si>
  <si>
    <t>Dublin Rd</t>
  </si>
  <si>
    <t>H54Y034</t>
  </si>
  <si>
    <t>12259K</t>
  </si>
  <si>
    <t>S N Oir Cheann</t>
  </si>
  <si>
    <t>S.N. Urthonn</t>
  </si>
  <si>
    <t>Eyeries</t>
  </si>
  <si>
    <t>P75X652</t>
  </si>
  <si>
    <t>12263B</t>
  </si>
  <si>
    <t>Gogginshill N S</t>
  </si>
  <si>
    <t>Goggins Hill Ns</t>
  </si>
  <si>
    <t>Goggins Hill</t>
  </si>
  <si>
    <t>Ballinhassig</t>
  </si>
  <si>
    <t>T12E443</t>
  </si>
  <si>
    <t>12281D</t>
  </si>
  <si>
    <t>Walterstown N S</t>
  </si>
  <si>
    <t>P24T329</t>
  </si>
  <si>
    <t>12292I</t>
  </si>
  <si>
    <t>Canovee Mixed N S</t>
  </si>
  <si>
    <t>Canovee N.S.</t>
  </si>
  <si>
    <t>Carrigadrohid</t>
  </si>
  <si>
    <t>P12W628</t>
  </si>
  <si>
    <t>12294M</t>
  </si>
  <si>
    <t>St Cronans Mixed N S</t>
  </si>
  <si>
    <t>St Cronans Ns</t>
  </si>
  <si>
    <t>Lusmagh</t>
  </si>
  <si>
    <t>Banagher</t>
  </si>
  <si>
    <t>R42KC99</t>
  </si>
  <si>
    <t>12312L</t>
  </si>
  <si>
    <t>Darley N S</t>
  </si>
  <si>
    <t>Cootehill</t>
  </si>
  <si>
    <t>H16NH02</t>
  </si>
  <si>
    <t>12339I</t>
  </si>
  <si>
    <t>S N Inis Meadhoin</t>
  </si>
  <si>
    <t>Arainn</t>
  </si>
  <si>
    <t>Co. Na Gaillimhe</t>
  </si>
  <si>
    <t>H91P892</t>
  </si>
  <si>
    <t>12343W</t>
  </si>
  <si>
    <t>Shinrone Mixed N S</t>
  </si>
  <si>
    <t>Shinrone</t>
  </si>
  <si>
    <t>R42XE30</t>
  </si>
  <si>
    <t>12349L</t>
  </si>
  <si>
    <t>S N Muire Na Naingeal</t>
  </si>
  <si>
    <t>The Sisters Of Charity</t>
  </si>
  <si>
    <t>Sisters Of Charity</t>
  </si>
  <si>
    <t>Mary Street</t>
  </si>
  <si>
    <t>Cluain Meala</t>
  </si>
  <si>
    <t>Co. Thiobraid Arann</t>
  </si>
  <si>
    <t>E91X768</t>
  </si>
  <si>
    <t>12350T</t>
  </si>
  <si>
    <t>S N Na Haille</t>
  </si>
  <si>
    <t>Ballinrobe</t>
  </si>
  <si>
    <t>F31YV57</t>
  </si>
  <si>
    <t>12354E</t>
  </si>
  <si>
    <t>Clogher Mxd N S</t>
  </si>
  <si>
    <t>Ballymacelligott</t>
  </si>
  <si>
    <t>V92AH70</t>
  </si>
  <si>
    <t>12358M</t>
  </si>
  <si>
    <t>Swords Borough N S</t>
  </si>
  <si>
    <t>The Old Borough N S</t>
  </si>
  <si>
    <t>Old Borough National School</t>
  </si>
  <si>
    <t>Church Road</t>
  </si>
  <si>
    <t>Swords</t>
  </si>
  <si>
    <t>K67Y179</t>
  </si>
  <si>
    <t>12368P</t>
  </si>
  <si>
    <t>S N Cnoc Na Sna</t>
  </si>
  <si>
    <t>Abbeyfeale</t>
  </si>
  <si>
    <t>V94W263</t>
  </si>
  <si>
    <t>12370C</t>
  </si>
  <si>
    <t>St Brendans Monastery</t>
  </si>
  <si>
    <t>Birr Monastery</t>
  </si>
  <si>
    <t>R42NW22</t>
  </si>
  <si>
    <t>12373I</t>
  </si>
  <si>
    <t>S N Eachleime</t>
  </si>
  <si>
    <t>Aughleam N S</t>
  </si>
  <si>
    <t>Eachléim</t>
  </si>
  <si>
    <t>Fód Dubh</t>
  </si>
  <si>
    <t>Béal An Átha</t>
  </si>
  <si>
    <t>F26P704</t>
  </si>
  <si>
    <t>12382J</t>
  </si>
  <si>
    <t>Curriglass Ns</t>
  </si>
  <si>
    <t>Curraglass N S</t>
  </si>
  <si>
    <t>Curraglass</t>
  </si>
  <si>
    <t>P51AX94</t>
  </si>
  <si>
    <t>12383L</t>
  </si>
  <si>
    <t>Union Hall Mixed N S</t>
  </si>
  <si>
    <t>Union Hall Ns</t>
  </si>
  <si>
    <t>Union Hall</t>
  </si>
  <si>
    <t>P81EK52</t>
  </si>
  <si>
    <t>12395S</t>
  </si>
  <si>
    <t>Rusheen Ns</t>
  </si>
  <si>
    <t>Rusheen N S</t>
  </si>
  <si>
    <t>P12C981</t>
  </si>
  <si>
    <t>12413R</t>
  </si>
  <si>
    <t>Donaghmore N S</t>
  </si>
  <si>
    <t>Donoughmore N S</t>
  </si>
  <si>
    <t>Donard</t>
  </si>
  <si>
    <t>W91XY32</t>
  </si>
  <si>
    <t>12446J</t>
  </si>
  <si>
    <t>S N Gleann Na Huladh</t>
  </si>
  <si>
    <t>Glenahulla N.S.</t>
  </si>
  <si>
    <t>P67CP29</t>
  </si>
  <si>
    <t>12447L</t>
  </si>
  <si>
    <t>Baltydaniel N S</t>
  </si>
  <si>
    <t>Newtwopothouse</t>
  </si>
  <si>
    <t>P51ND35</t>
  </si>
  <si>
    <t>12448N</t>
  </si>
  <si>
    <t>Gardiner Street Convent</t>
  </si>
  <si>
    <t>Gardiner St Convent</t>
  </si>
  <si>
    <t>Gardiner Street</t>
  </si>
  <si>
    <t>D01H9C5</t>
  </si>
  <si>
    <t>12456M</t>
  </si>
  <si>
    <t>Timoleague N S</t>
  </si>
  <si>
    <t>P72Y058</t>
  </si>
  <si>
    <t>12467R</t>
  </si>
  <si>
    <t>Craggagh N S</t>
  </si>
  <si>
    <t>Balla</t>
  </si>
  <si>
    <t>F23A590</t>
  </si>
  <si>
    <t>12473M</t>
  </si>
  <si>
    <t>Greenmount Monastery Ns</t>
  </si>
  <si>
    <t>Greenmount Mon N S</t>
  </si>
  <si>
    <t>Scoil Muire Na Ngras</t>
  </si>
  <si>
    <t>Greenmount</t>
  </si>
  <si>
    <t>T12HE14</t>
  </si>
  <si>
    <t>12476S</t>
  </si>
  <si>
    <t>Slieverue Mixed N S</t>
  </si>
  <si>
    <t>Via Waterford</t>
  </si>
  <si>
    <t>X91YA26</t>
  </si>
  <si>
    <t>12488C</t>
  </si>
  <si>
    <t>Oldcastle Mxd N S</t>
  </si>
  <si>
    <t>Gilson Ns</t>
  </si>
  <si>
    <t>Chapel St</t>
  </si>
  <si>
    <t>A82E400</t>
  </si>
  <si>
    <t>12502Q</t>
  </si>
  <si>
    <t>S N Eanna</t>
  </si>
  <si>
    <t>S N Cloch Na Ron</t>
  </si>
  <si>
    <t>Roundstone</t>
  </si>
  <si>
    <t>H91N206</t>
  </si>
  <si>
    <t>12505W</t>
  </si>
  <si>
    <t>Kilbarry N S</t>
  </si>
  <si>
    <t>P12VK54</t>
  </si>
  <si>
    <t>12529N</t>
  </si>
  <si>
    <t>St Saviours N S</t>
  </si>
  <si>
    <t>St Saviour's N.S.</t>
  </si>
  <si>
    <t>Rathdrum</t>
  </si>
  <si>
    <t>A67PV00</t>
  </si>
  <si>
    <t>12535I</t>
  </si>
  <si>
    <t>S N Ursula Naofa</t>
  </si>
  <si>
    <t>Ursuline Convent</t>
  </si>
  <si>
    <t>X91HW77</t>
  </si>
  <si>
    <t>12537M</t>
  </si>
  <si>
    <t>Carn N S</t>
  </si>
  <si>
    <t>Gurteen</t>
  </si>
  <si>
    <t>Ballymote</t>
  </si>
  <si>
    <t>F56DE40</t>
  </si>
  <si>
    <t>12540B</t>
  </si>
  <si>
    <t>Clonmore N S</t>
  </si>
  <si>
    <t>Clonmore</t>
  </si>
  <si>
    <t>Templemore</t>
  </si>
  <si>
    <t>E41XW82</t>
  </si>
  <si>
    <t>12554M</t>
  </si>
  <si>
    <t>St Patrick's N S</t>
  </si>
  <si>
    <t>Greystones</t>
  </si>
  <si>
    <t>A63EY42</t>
  </si>
  <si>
    <t>12568A</t>
  </si>
  <si>
    <t>Sn Inbhear</t>
  </si>
  <si>
    <t>Barr Na Tra</t>
  </si>
  <si>
    <t>Beal An Atha</t>
  </si>
  <si>
    <t>F26A316</t>
  </si>
  <si>
    <t>12569C</t>
  </si>
  <si>
    <t>S N Ros Dumhach</t>
  </si>
  <si>
    <t>F26KN50</t>
  </si>
  <si>
    <t>12574S</t>
  </si>
  <si>
    <t>Lurga N S</t>
  </si>
  <si>
    <t>Lurga Gort</t>
  </si>
  <si>
    <t>Gort</t>
  </si>
  <si>
    <t>H91A034</t>
  </si>
  <si>
    <t>12587E</t>
  </si>
  <si>
    <t>Coolard Mxd N S</t>
  </si>
  <si>
    <t>V31TR74</t>
  </si>
  <si>
    <t>12598J</t>
  </si>
  <si>
    <t>Ardagh Boys N S</t>
  </si>
  <si>
    <t>Ardagh Boys Ns</t>
  </si>
  <si>
    <t>Roscarbery</t>
  </si>
  <si>
    <t>P85E063</t>
  </si>
  <si>
    <t>12606F</t>
  </si>
  <si>
    <t>Crumlin N S</t>
  </si>
  <si>
    <t>Crumlin</t>
  </si>
  <si>
    <t>Ballyglunin</t>
  </si>
  <si>
    <t>H54VY03</t>
  </si>
  <si>
    <t>12613C</t>
  </si>
  <si>
    <t>Glenbrohane N S</t>
  </si>
  <si>
    <t>Garryspillane</t>
  </si>
  <si>
    <t>V35P220</t>
  </si>
  <si>
    <t>12626L</t>
  </si>
  <si>
    <t>Sn Coill A Tsidheain</t>
  </si>
  <si>
    <t>Tuar Mhic Eadaigh</t>
  </si>
  <si>
    <t>F12R960</t>
  </si>
  <si>
    <t>12631E</t>
  </si>
  <si>
    <t>Pallaskenry N S</t>
  </si>
  <si>
    <t>Pallaskenry</t>
  </si>
  <si>
    <t>V94DN24</t>
  </si>
  <si>
    <t>12633I</t>
  </si>
  <si>
    <t>Coolmeen N S</t>
  </si>
  <si>
    <t>Coolmeen</t>
  </si>
  <si>
    <t>Kilmurry Mcmahon</t>
  </si>
  <si>
    <t>V15KR50</t>
  </si>
  <si>
    <t>12676D</t>
  </si>
  <si>
    <t>Clogheen Mxd N S</t>
  </si>
  <si>
    <t>Carrigrohane</t>
  </si>
  <si>
    <t>T23A406</t>
  </si>
  <si>
    <t>12683A</t>
  </si>
  <si>
    <t>St. Johns National School</t>
  </si>
  <si>
    <t>St John's National School</t>
  </si>
  <si>
    <t>Battery Road</t>
  </si>
  <si>
    <t>Longford.</t>
  </si>
  <si>
    <t>N39VK22</t>
  </si>
  <si>
    <t>12685E</t>
  </si>
  <si>
    <t>Rushnacahara N S</t>
  </si>
  <si>
    <t>Rusnacahara N S /Ros Na Cathrach</t>
  </si>
  <si>
    <t>Ahakista</t>
  </si>
  <si>
    <t>Durrus</t>
  </si>
  <si>
    <t>P75TH52</t>
  </si>
  <si>
    <t>12688K</t>
  </si>
  <si>
    <t>Kiltegan N S</t>
  </si>
  <si>
    <t>Kiltegan</t>
  </si>
  <si>
    <t>W91A292</t>
  </si>
  <si>
    <t>12692B</t>
  </si>
  <si>
    <t>Kiladooley Mixed N S</t>
  </si>
  <si>
    <t>Kiladooley</t>
  </si>
  <si>
    <t>Ballybrophy</t>
  </si>
  <si>
    <t>R32A726</t>
  </si>
  <si>
    <t>12701W</t>
  </si>
  <si>
    <t>Scoil An Fhaill Mor</t>
  </si>
  <si>
    <t>Sn An Fhaill Mhor</t>
  </si>
  <si>
    <t>Caherciveen</t>
  </si>
  <si>
    <t>V23Y510</t>
  </si>
  <si>
    <t>12706J</t>
  </si>
  <si>
    <t>Sn Sailearna</t>
  </si>
  <si>
    <t>Sailearna N S</t>
  </si>
  <si>
    <t>Indreabhan</t>
  </si>
  <si>
    <t>H91PW35</t>
  </si>
  <si>
    <t>12736S</t>
  </si>
  <si>
    <t>Naomh Guasachta N S</t>
  </si>
  <si>
    <t>Bunlahy Mixed N S</t>
  </si>
  <si>
    <t>Bunlahy</t>
  </si>
  <si>
    <t>Ballinalee</t>
  </si>
  <si>
    <t>N39KN92</t>
  </si>
  <si>
    <t>12741L</t>
  </si>
  <si>
    <t>Marshalstown N S</t>
  </si>
  <si>
    <t>Marshalstown</t>
  </si>
  <si>
    <t>Y21E954</t>
  </si>
  <si>
    <t>12754U</t>
  </si>
  <si>
    <t>S N Cnoc An Samhraidh</t>
  </si>
  <si>
    <t>S N Cnoc An Samhraid</t>
  </si>
  <si>
    <t>Ath Luain</t>
  </si>
  <si>
    <t>N37NY98</t>
  </si>
  <si>
    <t>12755W</t>
  </si>
  <si>
    <t>Kildare Place N S</t>
  </si>
  <si>
    <t>96 Upper Rathmines Rd</t>
  </si>
  <si>
    <t>D06XE18</t>
  </si>
  <si>
    <t>12767G</t>
  </si>
  <si>
    <t>S N Ronain Naofa</t>
  </si>
  <si>
    <t>Cloonloo N S</t>
  </si>
  <si>
    <t>Cloonloo</t>
  </si>
  <si>
    <t>F52E288</t>
  </si>
  <si>
    <t>12782C</t>
  </si>
  <si>
    <t>Bunscoil Naomh Chuana</t>
  </si>
  <si>
    <t>S N Cill Chuana</t>
  </si>
  <si>
    <t>Kilcoona</t>
  </si>
  <si>
    <t>Co. Galway.</t>
  </si>
  <si>
    <t>H91FX95</t>
  </si>
  <si>
    <t>12788O</t>
  </si>
  <si>
    <t>Flowerfield N S</t>
  </si>
  <si>
    <t>Trim Rd</t>
  </si>
  <si>
    <t>C15XV20</t>
  </si>
  <si>
    <t>12792F</t>
  </si>
  <si>
    <t>Saint Michaels N S</t>
  </si>
  <si>
    <t>St Michaels Ns</t>
  </si>
  <si>
    <t>Ardnaree</t>
  </si>
  <si>
    <t>Co. Mayo.</t>
  </si>
  <si>
    <t>F26D6F8</t>
  </si>
  <si>
    <t>12808R</t>
  </si>
  <si>
    <t>Shraheen N S</t>
  </si>
  <si>
    <t>Foxford</t>
  </si>
  <si>
    <t>F26C421</t>
  </si>
  <si>
    <t>12813K</t>
  </si>
  <si>
    <t>St Columbas Mxd N S</t>
  </si>
  <si>
    <t>Columba Mxd Cloonagh</t>
  </si>
  <si>
    <t>Cloonagh</t>
  </si>
  <si>
    <t>Dring</t>
  </si>
  <si>
    <t>N39XD90</t>
  </si>
  <si>
    <t>12816Q</t>
  </si>
  <si>
    <t>S N Ceathru An Chlochar</t>
  </si>
  <si>
    <t>Ceathru An Chlochair</t>
  </si>
  <si>
    <t>F31EV96</t>
  </si>
  <si>
    <t>12820H</t>
  </si>
  <si>
    <t>Scoil Realt Na Mara</t>
  </si>
  <si>
    <t>Cromane</t>
  </si>
  <si>
    <t>Killorglin</t>
  </si>
  <si>
    <t>V93FF99</t>
  </si>
  <si>
    <t>12832O</t>
  </si>
  <si>
    <t>Scoil Mhuire B</t>
  </si>
  <si>
    <t>V93HK80</t>
  </si>
  <si>
    <t>12834S</t>
  </si>
  <si>
    <t>St Michaels</t>
  </si>
  <si>
    <t>St Michaels Ns Lim City</t>
  </si>
  <si>
    <t>11 Barrington St, Limerick</t>
  </si>
  <si>
    <t>V94A0K7</t>
  </si>
  <si>
    <t>12841P</t>
  </si>
  <si>
    <t>St Patricks N S</t>
  </si>
  <si>
    <t>Ballyroebuck N S</t>
  </si>
  <si>
    <t>Ballyroebuck Ns</t>
  </si>
  <si>
    <t>Y21KX52</t>
  </si>
  <si>
    <t>12848G</t>
  </si>
  <si>
    <t>Doonaha N S</t>
  </si>
  <si>
    <t>V15FV08</t>
  </si>
  <si>
    <t>12875J</t>
  </si>
  <si>
    <t>Douglas National School</t>
  </si>
  <si>
    <t>Douglas Ns</t>
  </si>
  <si>
    <t>Douglas</t>
  </si>
  <si>
    <t>V93PH28</t>
  </si>
  <si>
    <t>12897T</t>
  </si>
  <si>
    <t>Ughtyneill N S</t>
  </si>
  <si>
    <t>St. Patrick's National School,</t>
  </si>
  <si>
    <t>Ughtyneill</t>
  </si>
  <si>
    <t>Moynalty</t>
  </si>
  <si>
    <t>A82VW95</t>
  </si>
  <si>
    <t>12936D</t>
  </si>
  <si>
    <t>Cloonlyon N S</t>
  </si>
  <si>
    <t>Charlestown</t>
  </si>
  <si>
    <t>F12CH96</t>
  </si>
  <si>
    <t>12938H</t>
  </si>
  <si>
    <t>S N Tamhnighan Fheadha</t>
  </si>
  <si>
    <t>Charlstown Ns</t>
  </si>
  <si>
    <t>F12R232</t>
  </si>
  <si>
    <t>12946G</t>
  </si>
  <si>
    <t>S N Coilm Cille</t>
  </si>
  <si>
    <t>Scoil Cholmcille</t>
  </si>
  <si>
    <t>Ros-A-Mhil</t>
  </si>
  <si>
    <t>Baile Na Habhann</t>
  </si>
  <si>
    <t>H91CD83</t>
  </si>
  <si>
    <t>12954F</t>
  </si>
  <si>
    <t>Sn Leacach</t>
  </si>
  <si>
    <t>Turloughmore</t>
  </si>
  <si>
    <t>H65FE81</t>
  </si>
  <si>
    <t>12964I</t>
  </si>
  <si>
    <t>S N Naomh Seosamh</t>
  </si>
  <si>
    <t>Ballymurray N S</t>
  </si>
  <si>
    <t>Ballymurray</t>
  </si>
  <si>
    <t>F42PW52</t>
  </si>
  <si>
    <t>12967O</t>
  </si>
  <si>
    <t>Inchigeela N S</t>
  </si>
  <si>
    <t>Inchigeela</t>
  </si>
  <si>
    <t>P12DH22</t>
  </si>
  <si>
    <t>12975N</t>
  </si>
  <si>
    <t>St Josephs Convent</t>
  </si>
  <si>
    <t>Scoil Iósaf</t>
  </si>
  <si>
    <t>Knockane,</t>
  </si>
  <si>
    <t>Newcastle West,</t>
  </si>
  <si>
    <t>V42T180</t>
  </si>
  <si>
    <t>12998C</t>
  </si>
  <si>
    <t>S N Cianog Naofa</t>
  </si>
  <si>
    <t>Timahoe N S</t>
  </si>
  <si>
    <t>Timahoe</t>
  </si>
  <si>
    <t>Coill Dubh</t>
  </si>
  <si>
    <t>W91H260</t>
  </si>
  <si>
    <t>13020D</t>
  </si>
  <si>
    <t>X42D867</t>
  </si>
  <si>
    <t>13026P</t>
  </si>
  <si>
    <t>Kilfinane Convent Primary School</t>
  </si>
  <si>
    <t>Scoil Fhionáin</t>
  </si>
  <si>
    <t>Kilfinane</t>
  </si>
  <si>
    <t>V35DY71</t>
  </si>
  <si>
    <t>13031I</t>
  </si>
  <si>
    <t>St Josephs Convent N S</t>
  </si>
  <si>
    <t>St Josephs Rathluirc</t>
  </si>
  <si>
    <t>P56AC85</t>
  </si>
  <si>
    <t>13047A</t>
  </si>
  <si>
    <t>S N Lios A Cuill M</t>
  </si>
  <si>
    <t>F45CX86</t>
  </si>
  <si>
    <t>13080V</t>
  </si>
  <si>
    <t>Kilmovee In S</t>
  </si>
  <si>
    <t>Kilmovee 1 N S</t>
  </si>
  <si>
    <t>Ballaghadeerreen</t>
  </si>
  <si>
    <t>F45R650</t>
  </si>
  <si>
    <t>13095L</t>
  </si>
  <si>
    <t>S N An Droma Mhoir</t>
  </si>
  <si>
    <t>Aghaville</t>
  </si>
  <si>
    <t>P75VX24</t>
  </si>
  <si>
    <t>13105L</t>
  </si>
  <si>
    <t>St Bridgets Monastery</t>
  </si>
  <si>
    <t>St. Brigid's N.S.</t>
  </si>
  <si>
    <t>Muinebheag</t>
  </si>
  <si>
    <t>R21PR62</t>
  </si>
  <si>
    <t>13118U</t>
  </si>
  <si>
    <t>Clara Convent N S</t>
  </si>
  <si>
    <t>Clara Convent</t>
  </si>
  <si>
    <t>Clara</t>
  </si>
  <si>
    <t>R35WP04</t>
  </si>
  <si>
    <t>13125R</t>
  </si>
  <si>
    <t>Scoil Dhairbhre</t>
  </si>
  <si>
    <t>Darrara Ns</t>
  </si>
  <si>
    <t>Cruary</t>
  </si>
  <si>
    <t>P85VX62</t>
  </si>
  <si>
    <t>13145A</t>
  </si>
  <si>
    <t>S N Naomh Colm Cille</t>
  </si>
  <si>
    <t>Westport N S</t>
  </si>
  <si>
    <t>F28W267</t>
  </si>
  <si>
    <t>13150Q</t>
  </si>
  <si>
    <t>Knockanes Mxd N S</t>
  </si>
  <si>
    <t>Knockanes</t>
  </si>
  <si>
    <t>V93HX80</t>
  </si>
  <si>
    <t>13152U</t>
  </si>
  <si>
    <t>St Josephs N S</t>
  </si>
  <si>
    <t>Derrywash N S</t>
  </si>
  <si>
    <t>Derrywash</t>
  </si>
  <si>
    <t>Castlebar</t>
  </si>
  <si>
    <t>F23T659</t>
  </si>
  <si>
    <t>13165G</t>
  </si>
  <si>
    <t>Kilberry N S</t>
  </si>
  <si>
    <t>Kilberry N S Athy</t>
  </si>
  <si>
    <t>R14EY05</t>
  </si>
  <si>
    <t>13173F</t>
  </si>
  <si>
    <t>Paddock N S</t>
  </si>
  <si>
    <t>Paddock</t>
  </si>
  <si>
    <t>R32EV80</t>
  </si>
  <si>
    <t>13174H</t>
  </si>
  <si>
    <t>St Columbas N.S.</t>
  </si>
  <si>
    <t>S N Naomh Columba</t>
  </si>
  <si>
    <t>Inishturk</t>
  </si>
  <si>
    <t>H91YNP3</t>
  </si>
  <si>
    <t>13191H</t>
  </si>
  <si>
    <t>High St Mixed N S</t>
  </si>
  <si>
    <t>High St Mxd Belmont</t>
  </si>
  <si>
    <t>Belmont</t>
  </si>
  <si>
    <t>R42YW42</t>
  </si>
  <si>
    <t>13196R</t>
  </si>
  <si>
    <t>Taunagh National School</t>
  </si>
  <si>
    <t>Riverstown</t>
  </si>
  <si>
    <t>F52HE92</t>
  </si>
  <si>
    <t>13198V</t>
  </si>
  <si>
    <t>St Annes Con N S</t>
  </si>
  <si>
    <t>Castlerea Con N S</t>
  </si>
  <si>
    <t>F45WN59</t>
  </si>
  <si>
    <t>13203L</t>
  </si>
  <si>
    <t>St Patricks Mxd N S</t>
  </si>
  <si>
    <t>Gowna Mxd N S</t>
  </si>
  <si>
    <t>Loch Gowna</t>
  </si>
  <si>
    <t>H12R596</t>
  </si>
  <si>
    <t>13217W</t>
  </si>
  <si>
    <t>Holy Family National School</t>
  </si>
  <si>
    <t>Rathcoole Mxd</t>
  </si>
  <si>
    <t>D24XH22</t>
  </si>
  <si>
    <t>13222P</t>
  </si>
  <si>
    <t>Sn Gleann A Chaisil</t>
  </si>
  <si>
    <t>Glencastle Ns</t>
  </si>
  <si>
    <t>Bun Na Habhna</t>
  </si>
  <si>
    <t>F26NP79</t>
  </si>
  <si>
    <t>13224T</t>
  </si>
  <si>
    <t>Ballintemple N S</t>
  </si>
  <si>
    <t>Ballintemple</t>
  </si>
  <si>
    <t>Avoca</t>
  </si>
  <si>
    <t>Y14Y248</t>
  </si>
  <si>
    <t>13225V</t>
  </si>
  <si>
    <t>Cormaic Nfa</t>
  </si>
  <si>
    <t>S N Cormac Naofa</t>
  </si>
  <si>
    <t>Moygownagh</t>
  </si>
  <si>
    <t>F26KW35</t>
  </si>
  <si>
    <t>13234W</t>
  </si>
  <si>
    <t>Cloughduv N S</t>
  </si>
  <si>
    <t>Cloughduv Mxd</t>
  </si>
  <si>
    <t>Cloughduv</t>
  </si>
  <si>
    <t>Co. Cork.</t>
  </si>
  <si>
    <t>P14TN92</t>
  </si>
  <si>
    <t>13242V</t>
  </si>
  <si>
    <t>Castlerock N S</t>
  </si>
  <si>
    <t>Aclare</t>
  </si>
  <si>
    <t>F91DV27</t>
  </si>
  <si>
    <t>13246G</t>
  </si>
  <si>
    <t>Moneystown N S</t>
  </si>
  <si>
    <t>Moneystown</t>
  </si>
  <si>
    <t>A98VF83</t>
  </si>
  <si>
    <t>13262E</t>
  </si>
  <si>
    <t>Clover Hill N S</t>
  </si>
  <si>
    <t>F42KH29</t>
  </si>
  <si>
    <t>13271F</t>
  </si>
  <si>
    <t>Fairgreen N S</t>
  </si>
  <si>
    <t>H14HK71</t>
  </si>
  <si>
    <t>13286S</t>
  </si>
  <si>
    <t>Tirelton N S Mxd</t>
  </si>
  <si>
    <t>Tirelton Mxd Ns</t>
  </si>
  <si>
    <t>P12HR24</t>
  </si>
  <si>
    <t>13299E</t>
  </si>
  <si>
    <t>Glanbrian N S</t>
  </si>
  <si>
    <t>Glanbrian</t>
  </si>
  <si>
    <t>Y21FV38</t>
  </si>
  <si>
    <t>13311O</t>
  </si>
  <si>
    <t>St Patricks Ns</t>
  </si>
  <si>
    <t>Clare Island</t>
  </si>
  <si>
    <t>F28F516</t>
  </si>
  <si>
    <t>13313S</t>
  </si>
  <si>
    <t>St. John's National School,</t>
  </si>
  <si>
    <t>Ballinalee Road</t>
  </si>
  <si>
    <t>N39F211</t>
  </si>
  <si>
    <t>13320P</t>
  </si>
  <si>
    <t>Fermoyle Mixed N S</t>
  </si>
  <si>
    <t>Fermoyle</t>
  </si>
  <si>
    <t>Lanesboro</t>
  </si>
  <si>
    <t>N39E899</t>
  </si>
  <si>
    <t>13328I</t>
  </si>
  <si>
    <t>Morristown</t>
  </si>
  <si>
    <t>Newbridge</t>
  </si>
  <si>
    <t>W12FH94</t>
  </si>
  <si>
    <t>13335F</t>
  </si>
  <si>
    <t>Court N S</t>
  </si>
  <si>
    <t>Court</t>
  </si>
  <si>
    <t>Gorey</t>
  </si>
  <si>
    <t>Y25WN22</t>
  </si>
  <si>
    <t>13343E</t>
  </si>
  <si>
    <t>Scoil Bhride</t>
  </si>
  <si>
    <t>Still Brook</t>
  </si>
  <si>
    <t>R32F802</t>
  </si>
  <si>
    <t>13350B</t>
  </si>
  <si>
    <t>Scoil Bride</t>
  </si>
  <si>
    <t>Athgarvan N S</t>
  </si>
  <si>
    <t>Athgarvan</t>
  </si>
  <si>
    <t>The Curragh</t>
  </si>
  <si>
    <t>R56A436</t>
  </si>
  <si>
    <t>13365O</t>
  </si>
  <si>
    <t>S N Mhuire Oranmore</t>
  </si>
  <si>
    <t>Oranmore</t>
  </si>
  <si>
    <t>H91F9T8</t>
  </si>
  <si>
    <t>13375R</t>
  </si>
  <si>
    <t>Crossmahon</t>
  </si>
  <si>
    <t>P72XK20</t>
  </si>
  <si>
    <t>13379C</t>
  </si>
  <si>
    <t>S N Padraig Nfa Fanoir</t>
  </si>
  <si>
    <t>Fanore N S</t>
  </si>
  <si>
    <t>Fanore</t>
  </si>
  <si>
    <t>Ballyvaughan</t>
  </si>
  <si>
    <t>H91P6F7</t>
  </si>
  <si>
    <t>13383Q</t>
  </si>
  <si>
    <t>S N An Tsraith</t>
  </si>
  <si>
    <t>Sn An Tsraith</t>
  </si>
  <si>
    <t>Bun Na Habhann</t>
  </si>
  <si>
    <t>F26C672</t>
  </si>
  <si>
    <t>13389F</t>
  </si>
  <si>
    <t>Sn An Trian Lair</t>
  </si>
  <si>
    <t>S N An Trian Lair</t>
  </si>
  <si>
    <t>Beal Atha Na Muiche</t>
  </si>
  <si>
    <t>F12C429</t>
  </si>
  <si>
    <t>13402R</t>
  </si>
  <si>
    <t>Knockraha N S</t>
  </si>
  <si>
    <t>Knockraha</t>
  </si>
  <si>
    <t>T56CY50</t>
  </si>
  <si>
    <t>13404V</t>
  </si>
  <si>
    <t>Scoil Mhuire Gan Smál</t>
  </si>
  <si>
    <t>Scoil Mhuire Gan Smal, New Inn</t>
  </si>
  <si>
    <t>E25VP64</t>
  </si>
  <si>
    <t>13415D</t>
  </si>
  <si>
    <t>Sn Tuairini</t>
  </si>
  <si>
    <t>Scoil Cholmáin Tuairíní</t>
  </si>
  <si>
    <t>Tuairíní</t>
  </si>
  <si>
    <t>H91YR64</t>
  </si>
  <si>
    <t>13418J</t>
  </si>
  <si>
    <t>Ballyea Mixed N S</t>
  </si>
  <si>
    <t>Sn Baile Aodha</t>
  </si>
  <si>
    <t>Darragh</t>
  </si>
  <si>
    <t>V95Y025</t>
  </si>
  <si>
    <t>13444K</t>
  </si>
  <si>
    <t>S N Beal Atha Na Hein</t>
  </si>
  <si>
    <t>Sn Beal Atha Na Hein</t>
  </si>
  <si>
    <t>F23V124</t>
  </si>
  <si>
    <t>13447Q</t>
  </si>
  <si>
    <t>Scoil Mhuire Lucan</t>
  </si>
  <si>
    <t>K78DK18</t>
  </si>
  <si>
    <t>13450F</t>
  </si>
  <si>
    <t>Bunscoil Rinn An Chabhlaigh</t>
  </si>
  <si>
    <t>Rushbrooke</t>
  </si>
  <si>
    <t>P24VN20</t>
  </si>
  <si>
    <t>13459A</t>
  </si>
  <si>
    <t>S N Gallbhaile</t>
  </si>
  <si>
    <t>Gallbhaile S N</t>
  </si>
  <si>
    <t>Galbally</t>
  </si>
  <si>
    <t>E34XN57</t>
  </si>
  <si>
    <t>13483U</t>
  </si>
  <si>
    <t>S N Ath Na Lionta</t>
  </si>
  <si>
    <t>Analeentha N S</t>
  </si>
  <si>
    <t>Mourneabbey</t>
  </si>
  <si>
    <t>P51PF72</t>
  </si>
  <si>
    <t>13498K</t>
  </si>
  <si>
    <t>Cloonfour N S</t>
  </si>
  <si>
    <t>Cloonfour</t>
  </si>
  <si>
    <t>Rooskey</t>
  </si>
  <si>
    <t>N41CH63</t>
  </si>
  <si>
    <t>13500R</t>
  </si>
  <si>
    <t>Mount Pleasant N S</t>
  </si>
  <si>
    <t>Mount Pleasant Ns</t>
  </si>
  <si>
    <t>F12YX45</t>
  </si>
  <si>
    <t>13507I</t>
  </si>
  <si>
    <t>S N Muire Lourdes</t>
  </si>
  <si>
    <t>S N Lourdes Tullow</t>
  </si>
  <si>
    <t>R93Y960</t>
  </si>
  <si>
    <t>13512B</t>
  </si>
  <si>
    <t>Scoil Mhuire Lourdes</t>
  </si>
  <si>
    <t>Carrigaline N S</t>
  </si>
  <si>
    <t>Carrigaline</t>
  </si>
  <si>
    <t>P43F620</t>
  </si>
  <si>
    <t>13530D</t>
  </si>
  <si>
    <t>S N Tobar Mui Doire</t>
  </si>
  <si>
    <t>Tobar Mui Doire</t>
  </si>
  <si>
    <t>Traili</t>
  </si>
  <si>
    <t>V92AE70</t>
  </si>
  <si>
    <t>13540G</t>
  </si>
  <si>
    <t>Murhur N S</t>
  </si>
  <si>
    <t>Moyvane</t>
  </si>
  <si>
    <t>V31T227</t>
  </si>
  <si>
    <t>13543M</t>
  </si>
  <si>
    <t>Derrinacahara N S</t>
  </si>
  <si>
    <t>P47VX89</t>
  </si>
  <si>
    <t>13555T</t>
  </si>
  <si>
    <t>S N Faitche</t>
  </si>
  <si>
    <t>Faithche N S</t>
  </si>
  <si>
    <t>F28R9C9</t>
  </si>
  <si>
    <t>13563S</t>
  </si>
  <si>
    <t>S N Chill Coinnigh</t>
  </si>
  <si>
    <t>Sn Chill Choinnigh</t>
  </si>
  <si>
    <t>Cill Choinnigh</t>
  </si>
  <si>
    <t>Glenties</t>
  </si>
  <si>
    <t>F94CX21</t>
  </si>
  <si>
    <t>13571R</t>
  </si>
  <si>
    <t>Drumraney Mixed N S</t>
  </si>
  <si>
    <t>Drumraney</t>
  </si>
  <si>
    <t>N37V240</t>
  </si>
  <si>
    <t>13597M</t>
  </si>
  <si>
    <t>St Andrews Bray</t>
  </si>
  <si>
    <t>A98PY88</t>
  </si>
  <si>
    <t>13607M</t>
  </si>
  <si>
    <t>St Columbas N S</t>
  </si>
  <si>
    <t>Tullow 2</t>
  </si>
  <si>
    <t>R93R266</t>
  </si>
  <si>
    <t>13611D</t>
  </si>
  <si>
    <t>Warrenmount</t>
  </si>
  <si>
    <t>Blackpitts</t>
  </si>
  <si>
    <t>D08XR62</t>
  </si>
  <si>
    <t>13612F</t>
  </si>
  <si>
    <t>Terenure</t>
  </si>
  <si>
    <t>Dublin 6W</t>
  </si>
  <si>
    <t>D6WAW64</t>
  </si>
  <si>
    <t>13615L</t>
  </si>
  <si>
    <t>Scoil Eoin Balloonagh</t>
  </si>
  <si>
    <t>Balloonagh</t>
  </si>
  <si>
    <t>V92Y653</t>
  </si>
  <si>
    <t>13621G</t>
  </si>
  <si>
    <t>S N Muire</t>
  </si>
  <si>
    <t>Letterfrack N S</t>
  </si>
  <si>
    <t>Letterfrack</t>
  </si>
  <si>
    <t>H91H603</t>
  </si>
  <si>
    <t>13625O</t>
  </si>
  <si>
    <t>Kilnamona N S</t>
  </si>
  <si>
    <t>V95XY88</t>
  </si>
  <si>
    <t>13632L</t>
  </si>
  <si>
    <t>Annalitten N S</t>
  </si>
  <si>
    <t>Annalitten Ns</t>
  </si>
  <si>
    <t>Castleblayney</t>
  </si>
  <si>
    <t>A75YX46</t>
  </si>
  <si>
    <t>13635R</t>
  </si>
  <si>
    <t>Ballyduff N S</t>
  </si>
  <si>
    <t>Kilmeaden</t>
  </si>
  <si>
    <t>X91Y510</t>
  </si>
  <si>
    <t>13643Q</t>
  </si>
  <si>
    <t>Emo Mixed N S</t>
  </si>
  <si>
    <t>Emo Mxd Portlaoise</t>
  </si>
  <si>
    <t>Emo</t>
  </si>
  <si>
    <t>Portlaoise,</t>
  </si>
  <si>
    <t>R32DX52</t>
  </si>
  <si>
    <t>13647B</t>
  </si>
  <si>
    <t>Castlemartyr N S</t>
  </si>
  <si>
    <t>Scoil Iósaf Ns</t>
  </si>
  <si>
    <t>Gortnahomnamore</t>
  </si>
  <si>
    <t>Castlemartyr</t>
  </si>
  <si>
    <t>P25FK64</t>
  </si>
  <si>
    <t>13648D</t>
  </si>
  <si>
    <t>St Lukes Mxd N S</t>
  </si>
  <si>
    <t>St Lukes Mxd Ns Cork</t>
  </si>
  <si>
    <t>Mahonys Ave</t>
  </si>
  <si>
    <t>T23DF30</t>
  </si>
  <si>
    <t>13656C</t>
  </si>
  <si>
    <t>Annaduff Mxd N S</t>
  </si>
  <si>
    <t>Aghamore</t>
  </si>
  <si>
    <t>N41K309</t>
  </si>
  <si>
    <t>13659I</t>
  </si>
  <si>
    <t>Beacan Mixed N S</t>
  </si>
  <si>
    <t>Bekan</t>
  </si>
  <si>
    <t>F12RP44</t>
  </si>
  <si>
    <t>13661S</t>
  </si>
  <si>
    <t>Dunmanway Convent N S</t>
  </si>
  <si>
    <t>Dunmanway Con N S</t>
  </si>
  <si>
    <t>P47CF70</t>
  </si>
  <si>
    <t>13662U</t>
  </si>
  <si>
    <t>Dunmanway Convent Inf</t>
  </si>
  <si>
    <t>Dunmanway Con Inf Ns</t>
  </si>
  <si>
    <t>13663W</t>
  </si>
  <si>
    <t>Lower Glanmire N S</t>
  </si>
  <si>
    <t>Lower Glanmire Ns</t>
  </si>
  <si>
    <t>Glanmire</t>
  </si>
  <si>
    <t>T45VX70</t>
  </si>
  <si>
    <t>13665D</t>
  </si>
  <si>
    <t>S N An Cillin</t>
  </si>
  <si>
    <t>S N An Chillin</t>
  </si>
  <si>
    <t>Portumna</t>
  </si>
  <si>
    <t>Co. Galway</t>
  </si>
  <si>
    <t>H53DP84</t>
  </si>
  <si>
    <t>13667H</t>
  </si>
  <si>
    <t>Sn Muine Chonallain</t>
  </si>
  <si>
    <t>Sn Naomh Seosamh</t>
  </si>
  <si>
    <t>Beal An Atha,</t>
  </si>
  <si>
    <t>F26PK26</t>
  </si>
  <si>
    <t>13670T</t>
  </si>
  <si>
    <t>Dulargy Mixed N S</t>
  </si>
  <si>
    <t>Dulargy Mxd N S</t>
  </si>
  <si>
    <t>Dulargy</t>
  </si>
  <si>
    <t>Ravensdale Dundalk</t>
  </si>
  <si>
    <t>A91P297</t>
  </si>
  <si>
    <t>13678M</t>
  </si>
  <si>
    <t>Killurney N S</t>
  </si>
  <si>
    <t>Killurney</t>
  </si>
  <si>
    <t>E91XN84</t>
  </si>
  <si>
    <t>13679O</t>
  </si>
  <si>
    <t>Delgany N S</t>
  </si>
  <si>
    <t>Delgany</t>
  </si>
  <si>
    <t>A63A657</t>
  </si>
  <si>
    <t>13684H</t>
  </si>
  <si>
    <t>Beannchor N S</t>
  </si>
  <si>
    <t>Bangor</t>
  </si>
  <si>
    <t>Erris</t>
  </si>
  <si>
    <t>F26WD59</t>
  </si>
  <si>
    <t>13686L</t>
  </si>
  <si>
    <t>S N Naomh Iosef</t>
  </si>
  <si>
    <t>Cong N S</t>
  </si>
  <si>
    <t>Cong</t>
  </si>
  <si>
    <t>F31XV80</t>
  </si>
  <si>
    <t>13696O</t>
  </si>
  <si>
    <t>St Vincents Convent N S</t>
  </si>
  <si>
    <t>St Marys Rd Con Cork</t>
  </si>
  <si>
    <t>St Marys Road</t>
  </si>
  <si>
    <t>T23PC43</t>
  </si>
  <si>
    <t>13699U</t>
  </si>
  <si>
    <t>S N Colmcille</t>
  </si>
  <si>
    <t>Sn Colmcille</t>
  </si>
  <si>
    <t>Lettermore</t>
  </si>
  <si>
    <t>H91NT25</t>
  </si>
  <si>
    <t>13728B</t>
  </si>
  <si>
    <t>Castletownsend Mxd N S</t>
  </si>
  <si>
    <t>Castletownsend Mxdns</t>
  </si>
  <si>
    <t>Gurranes</t>
  </si>
  <si>
    <t>Castletownshend</t>
  </si>
  <si>
    <t>P81VY73</t>
  </si>
  <si>
    <t>13730L</t>
  </si>
  <si>
    <t>Clohanes N S</t>
  </si>
  <si>
    <t>Mullagh</t>
  </si>
  <si>
    <t>V95X326</t>
  </si>
  <si>
    <t>13738E</t>
  </si>
  <si>
    <t>Burrane N S</t>
  </si>
  <si>
    <t>V15EW83</t>
  </si>
  <si>
    <t>13741Q</t>
  </si>
  <si>
    <t>Rath Mixed N S</t>
  </si>
  <si>
    <t>Rath Mxd N S</t>
  </si>
  <si>
    <t>Rath</t>
  </si>
  <si>
    <t>Ballybrittas</t>
  </si>
  <si>
    <t>R32Y510</t>
  </si>
  <si>
    <t>13747F</t>
  </si>
  <si>
    <t>Riverstown N S</t>
  </si>
  <si>
    <t>T45XY22</t>
  </si>
  <si>
    <t>13752V</t>
  </si>
  <si>
    <t>Naomh Padraig N S</t>
  </si>
  <si>
    <t>Muckerstaff N S</t>
  </si>
  <si>
    <t>Muckerstaff</t>
  </si>
  <si>
    <t>Coolarty</t>
  </si>
  <si>
    <t>N39K304</t>
  </si>
  <si>
    <t>13755E</t>
  </si>
  <si>
    <t>Gartan N S</t>
  </si>
  <si>
    <t>Gartan</t>
  </si>
  <si>
    <t>F92DX92</t>
  </si>
  <si>
    <t>13757I</t>
  </si>
  <si>
    <t>Tarmon N S</t>
  </si>
  <si>
    <t>Tarmon</t>
  </si>
  <si>
    <t>F45K298</t>
  </si>
  <si>
    <t>13758K</t>
  </si>
  <si>
    <t>Templemary N S</t>
  </si>
  <si>
    <t>Templemary Ns</t>
  </si>
  <si>
    <t>Carbed</t>
  </si>
  <si>
    <t>Killala</t>
  </si>
  <si>
    <t>F26R838</t>
  </si>
  <si>
    <t>13773G</t>
  </si>
  <si>
    <t>S N Gort An Eadain</t>
  </si>
  <si>
    <t>Gort An Eadain Ns</t>
  </si>
  <si>
    <t>Clar Chlainne Mhuiris</t>
  </si>
  <si>
    <t>Co Mhuigheo</t>
  </si>
  <si>
    <t>F12TX37</t>
  </si>
  <si>
    <t>13775K</t>
  </si>
  <si>
    <t>St Patrick's Trim</t>
  </si>
  <si>
    <t>C15X285</t>
  </si>
  <si>
    <t>13779S</t>
  </si>
  <si>
    <t>S N Dhrom Athain</t>
  </si>
  <si>
    <t>P51HW92</t>
  </si>
  <si>
    <t>13781F</t>
  </si>
  <si>
    <t>Breaffy N S</t>
  </si>
  <si>
    <t>Breaffy N S - St John's N S</t>
  </si>
  <si>
    <t>Breaffy,</t>
  </si>
  <si>
    <t>F23WF99</t>
  </si>
  <si>
    <t>13790G</t>
  </si>
  <si>
    <t>Bulgaden N S</t>
  </si>
  <si>
    <t>Bulgaden</t>
  </si>
  <si>
    <t>V35F589</t>
  </si>
  <si>
    <t>13797U</t>
  </si>
  <si>
    <t>Lecanvey N S</t>
  </si>
  <si>
    <t>F28DW72</t>
  </si>
  <si>
    <t>13804O</t>
  </si>
  <si>
    <t>S N Na Crannaighe</t>
  </si>
  <si>
    <t>Crannach</t>
  </si>
  <si>
    <t>Cill Rois</t>
  </si>
  <si>
    <t>V15EK02</t>
  </si>
  <si>
    <t>13811L</t>
  </si>
  <si>
    <t>Corcreagh N S</t>
  </si>
  <si>
    <t>Corcreagh</t>
  </si>
  <si>
    <t>Shercock</t>
  </si>
  <si>
    <t>A81YR59</t>
  </si>
  <si>
    <t>13815T</t>
  </si>
  <si>
    <t>Howth Rd Mxd N S</t>
  </si>
  <si>
    <t>Howth Rd N S</t>
  </si>
  <si>
    <t>Clontarf Road</t>
  </si>
  <si>
    <t>Clontarf</t>
  </si>
  <si>
    <t>Dublin 3</t>
  </si>
  <si>
    <t>D03E166</t>
  </si>
  <si>
    <t>13819E</t>
  </si>
  <si>
    <t>Primrose Hill Ns</t>
  </si>
  <si>
    <t>Primrose Hill N S</t>
  </si>
  <si>
    <t>Hazelhatch Rd</t>
  </si>
  <si>
    <t>Celbridge</t>
  </si>
  <si>
    <t>W23YE97</t>
  </si>
  <si>
    <t>13821O</t>
  </si>
  <si>
    <t>S N Na Naomh Uile</t>
  </si>
  <si>
    <t>Cleggan</t>
  </si>
  <si>
    <t>Clifden</t>
  </si>
  <si>
    <t>H71VY19</t>
  </si>
  <si>
    <t>13826B</t>
  </si>
  <si>
    <t>Kilmihil N.S.</t>
  </si>
  <si>
    <t>Kilmihil</t>
  </si>
  <si>
    <t>V15VE04</t>
  </si>
  <si>
    <t>13828F</t>
  </si>
  <si>
    <t>Douglas B N S</t>
  </si>
  <si>
    <t>Douglas Village</t>
  </si>
  <si>
    <t>T12FW11</t>
  </si>
  <si>
    <t>13831R</t>
  </si>
  <si>
    <t>Moylough N S</t>
  </si>
  <si>
    <t>Moylough</t>
  </si>
  <si>
    <t>F91T880</t>
  </si>
  <si>
    <t>13839K</t>
  </si>
  <si>
    <t>Carrick N S</t>
  </si>
  <si>
    <t>Curraghboy Ns</t>
  </si>
  <si>
    <t>N37EK20</t>
  </si>
  <si>
    <t>13847J</t>
  </si>
  <si>
    <t>Hollyford N S</t>
  </si>
  <si>
    <t>Hollyford</t>
  </si>
  <si>
    <t>E34DX01</t>
  </si>
  <si>
    <t>13856K</t>
  </si>
  <si>
    <t>Bushy Park N S</t>
  </si>
  <si>
    <t>Bushy Park</t>
  </si>
  <si>
    <t>H91AF57</t>
  </si>
  <si>
    <t>13867P</t>
  </si>
  <si>
    <t>Roscrea N S No 2</t>
  </si>
  <si>
    <t>Rosemount,</t>
  </si>
  <si>
    <t>E53A078</t>
  </si>
  <si>
    <t>13870E</t>
  </si>
  <si>
    <t>Kilkishen N S</t>
  </si>
  <si>
    <t>Sn Muire Na D Chomhairl</t>
  </si>
  <si>
    <t>Cill Chisin</t>
  </si>
  <si>
    <t>V95EK54</t>
  </si>
  <si>
    <t>13872I</t>
  </si>
  <si>
    <t>Robertson N S</t>
  </si>
  <si>
    <t>Ballintra</t>
  </si>
  <si>
    <t>F94Y283</t>
  </si>
  <si>
    <t>13876Q</t>
  </si>
  <si>
    <t>Moveen N S</t>
  </si>
  <si>
    <t>V15NF43</t>
  </si>
  <si>
    <t>13879W</t>
  </si>
  <si>
    <t>Slatta N S</t>
  </si>
  <si>
    <t>S N Slatach</t>
  </si>
  <si>
    <t>Kilglass</t>
  </si>
  <si>
    <t>F42R796</t>
  </si>
  <si>
    <t>13882L</t>
  </si>
  <si>
    <t>S N Gleann Na Muaidhe</t>
  </si>
  <si>
    <t>Sn Gleann Na Muaidhe</t>
  </si>
  <si>
    <t>F26NY57</t>
  </si>
  <si>
    <t>13889C</t>
  </si>
  <si>
    <t>Shanbally N S</t>
  </si>
  <si>
    <t>Shanbally</t>
  </si>
  <si>
    <t>Ringaskiddy</t>
  </si>
  <si>
    <t>P43W990</t>
  </si>
  <si>
    <t>13902O</t>
  </si>
  <si>
    <t>Hewetsons N S</t>
  </si>
  <si>
    <t>Hewetsons N S Clane</t>
  </si>
  <si>
    <t>Millicent</t>
  </si>
  <si>
    <t>Clane</t>
  </si>
  <si>
    <t>W91CA34</t>
  </si>
  <si>
    <t>13908D</t>
  </si>
  <si>
    <t>Ballaghameehan N S</t>
  </si>
  <si>
    <t>Rossinver</t>
  </si>
  <si>
    <t>F91HH90</t>
  </si>
  <si>
    <t>13910N</t>
  </si>
  <si>
    <t>S N Bun An Tsabhairne</t>
  </si>
  <si>
    <t>P43X242</t>
  </si>
  <si>
    <t>13914V</t>
  </si>
  <si>
    <t>Scoil Naomh Iosef</t>
  </si>
  <si>
    <t>St Josephs</t>
  </si>
  <si>
    <t>Rathun</t>
  </si>
  <si>
    <t>Bearna</t>
  </si>
  <si>
    <t>H91WY28</t>
  </si>
  <si>
    <t>13927H</t>
  </si>
  <si>
    <t>Inishbofin N S</t>
  </si>
  <si>
    <t>Inishbofin</t>
  </si>
  <si>
    <t>H91KV48</t>
  </si>
  <si>
    <t>13940W</t>
  </si>
  <si>
    <t>Enniscrone N S</t>
  </si>
  <si>
    <t>Scoil Chríost Rí, Enniscrone</t>
  </si>
  <si>
    <t>Enniscrone</t>
  </si>
  <si>
    <t>F26EW67</t>
  </si>
  <si>
    <t>13942D</t>
  </si>
  <si>
    <t>S N Cill Muire</t>
  </si>
  <si>
    <t>Inis</t>
  </si>
  <si>
    <t>V95NX71</t>
  </si>
  <si>
    <t>13952G</t>
  </si>
  <si>
    <t>Leitir Caladh</t>
  </si>
  <si>
    <t>H91F3C5</t>
  </si>
  <si>
    <t>13976U</t>
  </si>
  <si>
    <t>St Matthias N S</t>
  </si>
  <si>
    <t>Ballydehob Two Ns</t>
  </si>
  <si>
    <t>Ballydehob</t>
  </si>
  <si>
    <t>P81K544</t>
  </si>
  <si>
    <t>13978B</t>
  </si>
  <si>
    <t>S N Beal Atha Fearnan</t>
  </si>
  <si>
    <t>Beal Atha Fearnan</t>
  </si>
  <si>
    <t>F52CX60</t>
  </si>
  <si>
    <t>13980L</t>
  </si>
  <si>
    <t>S N B Togher Cork</t>
  </si>
  <si>
    <t>An Tochar Ns</t>
  </si>
  <si>
    <t>T12Y710</t>
  </si>
  <si>
    <t>13991Q</t>
  </si>
  <si>
    <t>Birdhill N S</t>
  </si>
  <si>
    <t>Birdhill</t>
  </si>
  <si>
    <t>Killaloe</t>
  </si>
  <si>
    <t>V94KC95</t>
  </si>
  <si>
    <t>13999J</t>
  </si>
  <si>
    <t>Kilnamanagh N S</t>
  </si>
  <si>
    <t>Kilnamanagh</t>
  </si>
  <si>
    <t>Oulart</t>
  </si>
  <si>
    <t>Y25HT63</t>
  </si>
  <si>
    <t>14000C</t>
  </si>
  <si>
    <t>Scoil Naomh Mhuire</t>
  </si>
  <si>
    <t>St.Maries Of The Isle</t>
  </si>
  <si>
    <t>N Mhuire An Oileain</t>
  </si>
  <si>
    <t>Bishop Street</t>
  </si>
  <si>
    <t>T12DW99</t>
  </si>
  <si>
    <t>14002G</t>
  </si>
  <si>
    <t>Knockaclarig Mxd N S</t>
  </si>
  <si>
    <t>Brosna</t>
  </si>
  <si>
    <t>P51XC03</t>
  </si>
  <si>
    <t>14005M</t>
  </si>
  <si>
    <t>Kilteely N S</t>
  </si>
  <si>
    <t>Kilteely</t>
  </si>
  <si>
    <t>V94HC62</t>
  </si>
  <si>
    <t>14008S</t>
  </si>
  <si>
    <t>S N Dun Na Sciath</t>
  </si>
  <si>
    <t>Dun Na Sciath</t>
  </si>
  <si>
    <t>Curraghpoor</t>
  </si>
  <si>
    <t>E34DH79</t>
  </si>
  <si>
    <t>14014N</t>
  </si>
  <si>
    <t>S N Baile Deasmumhan</t>
  </si>
  <si>
    <t>P51CF30</t>
  </si>
  <si>
    <t>14022M</t>
  </si>
  <si>
    <t>Coachford N S</t>
  </si>
  <si>
    <t>P12TW53</t>
  </si>
  <si>
    <t>14031N</t>
  </si>
  <si>
    <t>Carnain N.S.</t>
  </si>
  <si>
    <t>Carnain Ns</t>
  </si>
  <si>
    <t>H65TX86</t>
  </si>
  <si>
    <t>14045B</t>
  </si>
  <si>
    <t>Carysfort Mxd N S</t>
  </si>
  <si>
    <t>Carysfort N S Mxd</t>
  </si>
  <si>
    <t>Carysfort National School</t>
  </si>
  <si>
    <t>Y14XE30</t>
  </si>
  <si>
    <t>14049J</t>
  </si>
  <si>
    <t>Whitehall N S</t>
  </si>
  <si>
    <t>Whitehall</t>
  </si>
  <si>
    <t>Tarmonbarry</t>
  </si>
  <si>
    <t>N39P226</t>
  </si>
  <si>
    <t>14051T</t>
  </si>
  <si>
    <t>Stokane Ns</t>
  </si>
  <si>
    <t>Stokane N S</t>
  </si>
  <si>
    <t>Stokane</t>
  </si>
  <si>
    <t>F26C970</t>
  </si>
  <si>
    <t>14052V</t>
  </si>
  <si>
    <t>Kanturk B N S</t>
  </si>
  <si>
    <t>Kanturk</t>
  </si>
  <si>
    <t>P51NW14</t>
  </si>
  <si>
    <t>14056G</t>
  </si>
  <si>
    <t>Mount Talbot N S</t>
  </si>
  <si>
    <t>Mount Talbot</t>
  </si>
  <si>
    <t>F42P767</t>
  </si>
  <si>
    <t>14064F</t>
  </si>
  <si>
    <t>S N Coill An Bhaile</t>
  </si>
  <si>
    <t>Coill An Bhaile N S</t>
  </si>
  <si>
    <t>F28TR64</t>
  </si>
  <si>
    <t>14067L</t>
  </si>
  <si>
    <t>Fedamore N S</t>
  </si>
  <si>
    <t>Fedamore Ns</t>
  </si>
  <si>
    <t>V35KT54</t>
  </si>
  <si>
    <t>14069P</t>
  </si>
  <si>
    <t>Dun Dealgan N S</t>
  </si>
  <si>
    <t>Jocelyn Street</t>
  </si>
  <si>
    <t>A91PH27</t>
  </si>
  <si>
    <t>14071C</t>
  </si>
  <si>
    <t>Drumgossett N S</t>
  </si>
  <si>
    <t>Drumgossett</t>
  </si>
  <si>
    <t>A81X827</t>
  </si>
  <si>
    <t>14073G</t>
  </si>
  <si>
    <t>Castletara N S</t>
  </si>
  <si>
    <t>Castletara Ns</t>
  </si>
  <si>
    <t>Castletara</t>
  </si>
  <si>
    <t>Ballyhaise</t>
  </si>
  <si>
    <t>H12PK74</t>
  </si>
  <si>
    <t>14075K</t>
  </si>
  <si>
    <t>S N Molua B</t>
  </si>
  <si>
    <t>Ardagh N S B</t>
  </si>
  <si>
    <t>V42XH94</t>
  </si>
  <si>
    <t>14107U</t>
  </si>
  <si>
    <t>Castletownroche N S</t>
  </si>
  <si>
    <t>Castletownroche</t>
  </si>
  <si>
    <t>P51KT98</t>
  </si>
  <si>
    <t>14111L</t>
  </si>
  <si>
    <t>Cross N S</t>
  </si>
  <si>
    <t>V15TW83</t>
  </si>
  <si>
    <t>14116V</t>
  </si>
  <si>
    <t>Kilbrittain Mixed N S</t>
  </si>
  <si>
    <t>Kilbrittain Mxd N S</t>
  </si>
  <si>
    <t>Kilbrittain</t>
  </si>
  <si>
    <t>P72N668</t>
  </si>
  <si>
    <t>14164J</t>
  </si>
  <si>
    <t>S N Lios Mor Mochuda</t>
  </si>
  <si>
    <t>Lios Mor Mochuda S N</t>
  </si>
  <si>
    <t>North Mall</t>
  </si>
  <si>
    <t>Lismore</t>
  </si>
  <si>
    <t>Co. Waterford</t>
  </si>
  <si>
    <t>P51VW44</t>
  </si>
  <si>
    <t>14180H</t>
  </si>
  <si>
    <t>Holmpatrick N S</t>
  </si>
  <si>
    <t>Holmpatrick N.S.</t>
  </si>
  <si>
    <t>Convent Lane</t>
  </si>
  <si>
    <t>Skerries</t>
  </si>
  <si>
    <t>K34W573</t>
  </si>
  <si>
    <t>14181J</t>
  </si>
  <si>
    <t>Poulacapple N S</t>
  </si>
  <si>
    <t>Mullinahone</t>
  </si>
  <si>
    <t>Via Callan</t>
  </si>
  <si>
    <t>R95 V324</t>
  </si>
  <si>
    <t>R95V324</t>
  </si>
  <si>
    <t>14188A</t>
  </si>
  <si>
    <t>Barnatra N S</t>
  </si>
  <si>
    <t>S N Barr Na Tra</t>
  </si>
  <si>
    <t>Barnatra</t>
  </si>
  <si>
    <t>F26VP27</t>
  </si>
  <si>
    <t>14193Q</t>
  </si>
  <si>
    <t>S N Dubh Thuama</t>
  </si>
  <si>
    <t>Sn Dhumha Thuama</t>
  </si>
  <si>
    <t>Dumha Thuama</t>
  </si>
  <si>
    <t>Contae Mhaigh Eo.</t>
  </si>
  <si>
    <t>F26HD23</t>
  </si>
  <si>
    <t>14194S</t>
  </si>
  <si>
    <t>An Tearmann</t>
  </si>
  <si>
    <t>Co Dun Na Ngall</t>
  </si>
  <si>
    <t>F92YC85</t>
  </si>
  <si>
    <t>14198D</t>
  </si>
  <si>
    <t>Naomh Eoin Easpal</t>
  </si>
  <si>
    <t>Mayfield Ns</t>
  </si>
  <si>
    <t>Old Youghal Road</t>
  </si>
  <si>
    <t>Mayfield</t>
  </si>
  <si>
    <t>T23NV96</t>
  </si>
  <si>
    <t>14205U</t>
  </si>
  <si>
    <t>S N Mainistir Muigheo</t>
  </si>
  <si>
    <t>Mainistir Mhuigheo</t>
  </si>
  <si>
    <t>Lehanagh</t>
  </si>
  <si>
    <t>Mayo Abbey</t>
  </si>
  <si>
    <t>F12T256</t>
  </si>
  <si>
    <t>14207B</t>
  </si>
  <si>
    <t>Sn Chill Sarain</t>
  </si>
  <si>
    <t>Chill Sarain</t>
  </si>
  <si>
    <t>Baile An Ghearlanaigh</t>
  </si>
  <si>
    <t>Co Lu</t>
  </si>
  <si>
    <t>A91RY82</t>
  </si>
  <si>
    <t>14211P</t>
  </si>
  <si>
    <t>S N Lathrach 2</t>
  </si>
  <si>
    <t>Muff</t>
  </si>
  <si>
    <t>Kingscourt</t>
  </si>
  <si>
    <t>A82XD80</t>
  </si>
  <si>
    <t>14225D</t>
  </si>
  <si>
    <t>Ballydehob Mxd</t>
  </si>
  <si>
    <t>P81V294</t>
  </si>
  <si>
    <t>14227H</t>
  </si>
  <si>
    <t>Kilcoe Ns</t>
  </si>
  <si>
    <t>P81R802</t>
  </si>
  <si>
    <t>14231V</t>
  </si>
  <si>
    <t>Nicker N S</t>
  </si>
  <si>
    <t>Nicker Ns</t>
  </si>
  <si>
    <t>Nicker</t>
  </si>
  <si>
    <t>Oldpallas</t>
  </si>
  <si>
    <t>V94XF84</t>
  </si>
  <si>
    <t>14252G</t>
  </si>
  <si>
    <t>Callystown Mixed N S</t>
  </si>
  <si>
    <t>Callystown Mixed</t>
  </si>
  <si>
    <t>Callystown</t>
  </si>
  <si>
    <t>Clogherhead Drogheda</t>
  </si>
  <si>
    <t>A92P981</t>
  </si>
  <si>
    <t>14254K</t>
  </si>
  <si>
    <t>Danescastle N S</t>
  </si>
  <si>
    <t>Danescastle</t>
  </si>
  <si>
    <t>Carrig On Bannow</t>
  </si>
  <si>
    <t>Y35A029</t>
  </si>
  <si>
    <t>14258S</t>
  </si>
  <si>
    <t>Cill Mhor Iorrais</t>
  </si>
  <si>
    <t>Sn Cill Mhor Iorrais</t>
  </si>
  <si>
    <t>Binghamstown</t>
  </si>
  <si>
    <t>Belmullet</t>
  </si>
  <si>
    <t>F26TX06</t>
  </si>
  <si>
    <t>14260F</t>
  </si>
  <si>
    <t>Abbeyleix Sth N S</t>
  </si>
  <si>
    <t>Ballacolla Road</t>
  </si>
  <si>
    <t>Abbeyleix</t>
  </si>
  <si>
    <t>R32PP79</t>
  </si>
  <si>
    <t>14269A</t>
  </si>
  <si>
    <t>Jonathan Swift Ns</t>
  </si>
  <si>
    <t>Johathan Swift Ns</t>
  </si>
  <si>
    <t>Dunlavin</t>
  </si>
  <si>
    <t>W91Y9DY</t>
  </si>
  <si>
    <t>14273O</t>
  </si>
  <si>
    <t>S N Padraig Naofa</t>
  </si>
  <si>
    <t>S N Lisin Na Heilte</t>
  </si>
  <si>
    <t>Lisin Na Heilte</t>
  </si>
  <si>
    <t>Boyounagh</t>
  </si>
  <si>
    <t>F45CH74</t>
  </si>
  <si>
    <t>14278B</t>
  </si>
  <si>
    <t>Scoil Naomh Padraig</t>
  </si>
  <si>
    <t>Knockroon</t>
  </si>
  <si>
    <t>H91Y3Y4</t>
  </si>
  <si>
    <t>14290O</t>
  </si>
  <si>
    <t>Scoil Naomh Brid</t>
  </si>
  <si>
    <t>Ballycastle N S</t>
  </si>
  <si>
    <t>Ballycastle</t>
  </si>
  <si>
    <t>F26DP20</t>
  </si>
  <si>
    <t>14294W</t>
  </si>
  <si>
    <t>Brierfield N School</t>
  </si>
  <si>
    <t>S N Pairc Na Ndrisog</t>
  </si>
  <si>
    <t>H54DY79</t>
  </si>
  <si>
    <t>14300O</t>
  </si>
  <si>
    <t>Killasonna Mixed N S</t>
  </si>
  <si>
    <t>Killasonna</t>
  </si>
  <si>
    <t>Granard</t>
  </si>
  <si>
    <t>N39NA43</t>
  </si>
  <si>
    <t>14303U</t>
  </si>
  <si>
    <t>S N Cleire</t>
  </si>
  <si>
    <t>S N Chleire</t>
  </si>
  <si>
    <t>Oilean Chleire</t>
  </si>
  <si>
    <t>An Sciobairin</t>
  </si>
  <si>
    <t>Co Chorcai</t>
  </si>
  <si>
    <t>P81FY05</t>
  </si>
  <si>
    <t>14305B</t>
  </si>
  <si>
    <t>Ballylanders N S</t>
  </si>
  <si>
    <t>V35R9X8</t>
  </si>
  <si>
    <t>14320U</t>
  </si>
  <si>
    <t>Corlea N S</t>
  </si>
  <si>
    <t>A82AT88</t>
  </si>
  <si>
    <t>14336M</t>
  </si>
  <si>
    <t>Searcog I N S</t>
  </si>
  <si>
    <t>Searcog Ins</t>
  </si>
  <si>
    <t>St. Patrick's Ns</t>
  </si>
  <si>
    <t>A81DK60</t>
  </si>
  <si>
    <t>14339S</t>
  </si>
  <si>
    <t>Aughavas Ns</t>
  </si>
  <si>
    <t>St.Joseph's N.S. Aughavas</t>
  </si>
  <si>
    <t>Aughavas</t>
  </si>
  <si>
    <t>Carrigallen</t>
  </si>
  <si>
    <t>Co.Leitrim</t>
  </si>
  <si>
    <t>H12YY74</t>
  </si>
  <si>
    <t>14348T</t>
  </si>
  <si>
    <t>Carrickleck N S</t>
  </si>
  <si>
    <t>Carrickleck School</t>
  </si>
  <si>
    <t>Carrickleck</t>
  </si>
  <si>
    <t>A82XK71</t>
  </si>
  <si>
    <t>14356S</t>
  </si>
  <si>
    <t>Lisaniskey N S</t>
  </si>
  <si>
    <t>Ballydooley P O</t>
  </si>
  <si>
    <t>Oran</t>
  </si>
  <si>
    <t>F42K226</t>
  </si>
  <si>
    <t>14366V</t>
  </si>
  <si>
    <t>Loughfouder N S</t>
  </si>
  <si>
    <t>V92NR44</t>
  </si>
  <si>
    <t>14377D</t>
  </si>
  <si>
    <t>S N Cill Conaill</t>
  </si>
  <si>
    <t>Cill Conaill</t>
  </si>
  <si>
    <t>Beal Atha Na Sluagh</t>
  </si>
  <si>
    <t>H53T205</t>
  </si>
  <si>
    <t>14383V</t>
  </si>
  <si>
    <t>Ballaghlea</t>
  </si>
  <si>
    <t>F42KC56</t>
  </si>
  <si>
    <t>14386E</t>
  </si>
  <si>
    <t>Stonepark N S</t>
  </si>
  <si>
    <t>Stonepark</t>
  </si>
  <si>
    <t>N39T925</t>
  </si>
  <si>
    <t>14394D</t>
  </si>
  <si>
    <t>S N Cill Fheicin</t>
  </si>
  <si>
    <t>Kilbeacanty National School</t>
  </si>
  <si>
    <t>Gort Inse Guaire</t>
  </si>
  <si>
    <t>H91VE28</t>
  </si>
  <si>
    <t>14398L</t>
  </si>
  <si>
    <t>The Glebe Ns</t>
  </si>
  <si>
    <t>Church Hill</t>
  </si>
  <si>
    <t>Wicklow Town</t>
  </si>
  <si>
    <t>Co.Wicklow</t>
  </si>
  <si>
    <t>A67X782</t>
  </si>
  <si>
    <t>14399N</t>
  </si>
  <si>
    <t>Killygarry N S</t>
  </si>
  <si>
    <t>Killygarry</t>
  </si>
  <si>
    <t>H12AX85</t>
  </si>
  <si>
    <t>14400S</t>
  </si>
  <si>
    <t>S N Cill Mhuire</t>
  </si>
  <si>
    <t>Richmond National Sc</t>
  </si>
  <si>
    <t>Crossmolina</t>
  </si>
  <si>
    <t>F26V489</t>
  </si>
  <si>
    <t>14409N</t>
  </si>
  <si>
    <t>Scoil Neassain</t>
  </si>
  <si>
    <t>Mungret B N S</t>
  </si>
  <si>
    <t>Mungret</t>
  </si>
  <si>
    <t>V94FY29</t>
  </si>
  <si>
    <t>14418O</t>
  </si>
  <si>
    <t>Bofield Mixed N S</t>
  </si>
  <si>
    <t>Bofield</t>
  </si>
  <si>
    <t>Ballina, Co. Mayo</t>
  </si>
  <si>
    <t>F26NA06</t>
  </si>
  <si>
    <t>14420B</t>
  </si>
  <si>
    <t>Tully N S</t>
  </si>
  <si>
    <t>Tully</t>
  </si>
  <si>
    <t>H91FT73</t>
  </si>
  <si>
    <t>14421D</t>
  </si>
  <si>
    <t>S N Ard</t>
  </si>
  <si>
    <t>Scoil Na Háirde</t>
  </si>
  <si>
    <t>Aird Thiar</t>
  </si>
  <si>
    <t>Carna</t>
  </si>
  <si>
    <t>H91H9W9</t>
  </si>
  <si>
    <t>14426N</t>
  </si>
  <si>
    <t>Knockavilla N S</t>
  </si>
  <si>
    <t>Dundrum</t>
  </si>
  <si>
    <t>E34TY07</t>
  </si>
  <si>
    <t>14430E</t>
  </si>
  <si>
    <t>Derrycreha N S</t>
  </si>
  <si>
    <t>Derrycreha Ns</t>
  </si>
  <si>
    <t>P75YD52</t>
  </si>
  <si>
    <t>14433K</t>
  </si>
  <si>
    <t>Abbeystrewry N S</t>
  </si>
  <si>
    <t>P81X386</t>
  </si>
  <si>
    <t>14448A</t>
  </si>
  <si>
    <t>Cloughanower N S</t>
  </si>
  <si>
    <t>H91K2X0</t>
  </si>
  <si>
    <t>14450K</t>
  </si>
  <si>
    <t>St Feighans Mxd N S</t>
  </si>
  <si>
    <t>St. Feichins N.S.</t>
  </si>
  <si>
    <t>Fore</t>
  </si>
  <si>
    <t>N91D958</t>
  </si>
  <si>
    <t>14460N</t>
  </si>
  <si>
    <t>Killea N S</t>
  </si>
  <si>
    <t>Killea,</t>
  </si>
  <si>
    <t>E41HW20</t>
  </si>
  <si>
    <t>14463T</t>
  </si>
  <si>
    <t>St Columbas N S Mxd</t>
  </si>
  <si>
    <t>North Strand Mxd Ns</t>
  </si>
  <si>
    <t>North Strand</t>
  </si>
  <si>
    <t>D03NH34</t>
  </si>
  <si>
    <t>14468G</t>
  </si>
  <si>
    <t>Kilmaley N S</t>
  </si>
  <si>
    <t>V95CF30</t>
  </si>
  <si>
    <t>14476F</t>
  </si>
  <si>
    <t>Wandesforde Mixed N S</t>
  </si>
  <si>
    <t>Wandesforde Mixed</t>
  </si>
  <si>
    <t>R95HT21</t>
  </si>
  <si>
    <t>14492D</t>
  </si>
  <si>
    <t>Curracloe N S</t>
  </si>
  <si>
    <t>Curracloe</t>
  </si>
  <si>
    <t>Y21W628</t>
  </si>
  <si>
    <t>14497N</t>
  </si>
  <si>
    <t>S N B Curnanool</t>
  </si>
  <si>
    <t>F23W820</t>
  </si>
  <si>
    <t>14502D</t>
  </si>
  <si>
    <t>S N Doire Beag</t>
  </si>
  <si>
    <t>Na Doirí Beaga</t>
  </si>
  <si>
    <t>F92NN82</t>
  </si>
  <si>
    <t>14534Q</t>
  </si>
  <si>
    <t>Gortjordan N S</t>
  </si>
  <si>
    <t>Kilmaine</t>
  </si>
  <si>
    <t>F31YV48</t>
  </si>
  <si>
    <t>14556D</t>
  </si>
  <si>
    <t>St Endas Primary School</t>
  </si>
  <si>
    <t>St Enda's Whitefriar St</t>
  </si>
  <si>
    <t>Whitefriar St</t>
  </si>
  <si>
    <t>D08FW29</t>
  </si>
  <si>
    <t>14568K</t>
  </si>
  <si>
    <t>Killea Boys N S</t>
  </si>
  <si>
    <t>Killea B N S</t>
  </si>
  <si>
    <t>Dunmore East</t>
  </si>
  <si>
    <t>X91TX06</t>
  </si>
  <si>
    <t>14571W</t>
  </si>
  <si>
    <t>Tomgraney N S</t>
  </si>
  <si>
    <t>Tuamgraney</t>
  </si>
  <si>
    <t>V94R9F8</t>
  </si>
  <si>
    <t>14578N</t>
  </si>
  <si>
    <t>Scoil Naomh Fainche</t>
  </si>
  <si>
    <t>Collann</t>
  </si>
  <si>
    <t>Collan</t>
  </si>
  <si>
    <t>A92WV96</t>
  </si>
  <si>
    <t>14586M</t>
  </si>
  <si>
    <t>Carysfort Ns</t>
  </si>
  <si>
    <t>A94Y516</t>
  </si>
  <si>
    <t>14590D</t>
  </si>
  <si>
    <t>Ainbhthin Naofa</t>
  </si>
  <si>
    <t>Rosscahill N S</t>
  </si>
  <si>
    <t>Rosscahill</t>
  </si>
  <si>
    <t>H91VK31</t>
  </si>
  <si>
    <t>14622N</t>
  </si>
  <si>
    <t>Eidhneach N S</t>
  </si>
  <si>
    <t>Inagh</t>
  </si>
  <si>
    <t>V95C2C9</t>
  </si>
  <si>
    <t>14625T</t>
  </si>
  <si>
    <t>Doon Convent N S</t>
  </si>
  <si>
    <t>Doon Convent Ns</t>
  </si>
  <si>
    <t>Doon</t>
  </si>
  <si>
    <t>V94CV48</t>
  </si>
  <si>
    <t>14631O</t>
  </si>
  <si>
    <t>Scoil Cholmchille</t>
  </si>
  <si>
    <t>Glengad Ns</t>
  </si>
  <si>
    <t>Ballymena</t>
  </si>
  <si>
    <t>Glengad</t>
  </si>
  <si>
    <t>Malin</t>
  </si>
  <si>
    <t>F93N663</t>
  </si>
  <si>
    <t>14636B</t>
  </si>
  <si>
    <t>Carraroe N S</t>
  </si>
  <si>
    <t>An Ceathru Rua</t>
  </si>
  <si>
    <t>Sligeach</t>
  </si>
  <si>
    <t>F91DC67</t>
  </si>
  <si>
    <t>14642T</t>
  </si>
  <si>
    <t>Ballyglass Ns</t>
  </si>
  <si>
    <t>Baile Glas</t>
  </si>
  <si>
    <t>Ard Rathain</t>
  </si>
  <si>
    <t>H91D263</t>
  </si>
  <si>
    <t>14643V</t>
  </si>
  <si>
    <t>S N Na Cloiche Moire</t>
  </si>
  <si>
    <t>Ballyraggan N S</t>
  </si>
  <si>
    <t>Ballyraggan</t>
  </si>
  <si>
    <t>Rathvilly</t>
  </si>
  <si>
    <t>R93KP89</t>
  </si>
  <si>
    <t>14647G</t>
  </si>
  <si>
    <t>Dalkey N S (2)</t>
  </si>
  <si>
    <t>Dalkey</t>
  </si>
  <si>
    <t>Harbour Road</t>
  </si>
  <si>
    <t>A96RR04</t>
  </si>
  <si>
    <t>14650S</t>
  </si>
  <si>
    <t>Cloontagh Mixed N S</t>
  </si>
  <si>
    <t>Cloontagh Mxd N S</t>
  </si>
  <si>
    <t>Cloontagh</t>
  </si>
  <si>
    <t>Killashee</t>
  </si>
  <si>
    <t>N39RF60</t>
  </si>
  <si>
    <t>14651U</t>
  </si>
  <si>
    <t>Castletown Rd Convent</t>
  </si>
  <si>
    <t>Castletown Girls' School</t>
  </si>
  <si>
    <t>Castletown Rd</t>
  </si>
  <si>
    <t>A91P957</t>
  </si>
  <si>
    <t>14668O</t>
  </si>
  <si>
    <t>Ballaghkeene N S</t>
  </si>
  <si>
    <t>Ballaghkeene Ns</t>
  </si>
  <si>
    <t>Ballaghkeene</t>
  </si>
  <si>
    <t>Y21K577</t>
  </si>
  <si>
    <t>14671D</t>
  </si>
  <si>
    <t>S N Na Craobhaighe</t>
  </si>
  <si>
    <t>Carrowmore-Lacken</t>
  </si>
  <si>
    <t>F26XE28</t>
  </si>
  <si>
    <t>14672F</t>
  </si>
  <si>
    <t>Colehill Mixed N S</t>
  </si>
  <si>
    <t>Colehill</t>
  </si>
  <si>
    <t>N39HK27</t>
  </si>
  <si>
    <t>14679T</t>
  </si>
  <si>
    <t>S N Baile Builearaigh</t>
  </si>
  <si>
    <t>Baile An Bhuitleirig</t>
  </si>
  <si>
    <t>Baile Builearaigh</t>
  </si>
  <si>
    <t>X91KF85</t>
  </si>
  <si>
    <t>14684M</t>
  </si>
  <si>
    <t>Aughrim N S</t>
  </si>
  <si>
    <t>Hillstreet</t>
  </si>
  <si>
    <t>N41EY63</t>
  </si>
  <si>
    <t>14704P</t>
  </si>
  <si>
    <t>Murroe National School</t>
  </si>
  <si>
    <t>Murroe N S</t>
  </si>
  <si>
    <t>Murroe</t>
  </si>
  <si>
    <t>Dunfanahy</t>
  </si>
  <si>
    <t>F92HT32</t>
  </si>
  <si>
    <t>14712O</t>
  </si>
  <si>
    <t>Sn An Fhairce</t>
  </si>
  <si>
    <t>S N An Fhairce</t>
  </si>
  <si>
    <t>F12DW65</t>
  </si>
  <si>
    <t>14717B</t>
  </si>
  <si>
    <t>Rathgar N S</t>
  </si>
  <si>
    <t>Rathgar Avenue</t>
  </si>
  <si>
    <t>D06DK35</t>
  </si>
  <si>
    <t>14724V</t>
  </si>
  <si>
    <t>Scoil Ronain</t>
  </si>
  <si>
    <t>Trabane Island N S</t>
  </si>
  <si>
    <t>Oilean Tra Bhan</t>
  </si>
  <si>
    <t>Leitir Mor</t>
  </si>
  <si>
    <t>Gaillimh</t>
  </si>
  <si>
    <t>H91E8Y0</t>
  </si>
  <si>
    <t>14726C</t>
  </si>
  <si>
    <t>Kinsale N S</t>
  </si>
  <si>
    <t>St Multose N S</t>
  </si>
  <si>
    <t>Knocknabohilly</t>
  </si>
  <si>
    <t>P17AF10</t>
  </si>
  <si>
    <t>14732U</t>
  </si>
  <si>
    <t>S N Dr Ui Dhalaigh</t>
  </si>
  <si>
    <t>Mountnugent</t>
  </si>
  <si>
    <t>A82WV61</t>
  </si>
  <si>
    <t>14767Q</t>
  </si>
  <si>
    <t>Aghacasla N S</t>
  </si>
  <si>
    <t>Aughacasla</t>
  </si>
  <si>
    <t>Camp</t>
  </si>
  <si>
    <t>V92Y312</t>
  </si>
  <si>
    <t>14777T</t>
  </si>
  <si>
    <t>Kilmyshall N S</t>
  </si>
  <si>
    <t>Kilmyshall</t>
  </si>
  <si>
    <t>Y21E726</t>
  </si>
  <si>
    <t>14784Q</t>
  </si>
  <si>
    <t>Dunmanway B N S</t>
  </si>
  <si>
    <t>Scoil Phadraig Naofa</t>
  </si>
  <si>
    <t>P47YF85</t>
  </si>
  <si>
    <t>14791N</t>
  </si>
  <si>
    <t>Cappawhite N S</t>
  </si>
  <si>
    <t>Cappawhite</t>
  </si>
  <si>
    <t>E34V598</t>
  </si>
  <si>
    <t>14808E</t>
  </si>
  <si>
    <t>Irishtown N S</t>
  </si>
  <si>
    <t>F12XV30</t>
  </si>
  <si>
    <t>14813U</t>
  </si>
  <si>
    <t>Roscarbery Con N S</t>
  </si>
  <si>
    <t>Scoil Náisiúnta Mhuire</t>
  </si>
  <si>
    <t>P85VP86</t>
  </si>
  <si>
    <t>14816D</t>
  </si>
  <si>
    <t>Scoil Lachtain Naofa</t>
  </si>
  <si>
    <t>Cill Na Martra</t>
  </si>
  <si>
    <t>Maigh Chromtha,</t>
  </si>
  <si>
    <t>Co. Chorcaí</t>
  </si>
  <si>
    <t>P12AY06</t>
  </si>
  <si>
    <t>14829M</t>
  </si>
  <si>
    <t>Scoil San Eoin</t>
  </si>
  <si>
    <t>Redcross</t>
  </si>
  <si>
    <t>A67VY99</t>
  </si>
  <si>
    <t>14830U</t>
  </si>
  <si>
    <t>Barefield Mixed N S</t>
  </si>
  <si>
    <t>V95FD28</t>
  </si>
  <si>
    <t>14837L</t>
  </si>
  <si>
    <t>S N Peadar Agus Pol</t>
  </si>
  <si>
    <t>S N Ballon Carlow</t>
  </si>
  <si>
    <t>Ballon</t>
  </si>
  <si>
    <t>R93WE29</t>
  </si>
  <si>
    <t>14838N</t>
  </si>
  <si>
    <t>Maryboro N S</t>
  </si>
  <si>
    <t>Maryborough N S</t>
  </si>
  <si>
    <t>Summerhill</t>
  </si>
  <si>
    <t>The Downs</t>
  </si>
  <si>
    <t>R32HY24</t>
  </si>
  <si>
    <t>14839P</t>
  </si>
  <si>
    <t>Clondrohid N S</t>
  </si>
  <si>
    <t>Clondrohid</t>
  </si>
  <si>
    <t>P12XP28</t>
  </si>
  <si>
    <t>14863M</t>
  </si>
  <si>
    <t>Achill Sound Convent Ns</t>
  </si>
  <si>
    <t>Achill Sound N.S</t>
  </si>
  <si>
    <t>Achill Sound,</t>
  </si>
  <si>
    <t>Achill,</t>
  </si>
  <si>
    <t>Westport,</t>
  </si>
  <si>
    <t>F28ER26</t>
  </si>
  <si>
    <t>14865Q</t>
  </si>
  <si>
    <t>Killocrann N S</t>
  </si>
  <si>
    <t>Killocraun N S</t>
  </si>
  <si>
    <t>Castlehill</t>
  </si>
  <si>
    <t>F26HF78</t>
  </si>
  <si>
    <t>14866S</t>
  </si>
  <si>
    <t>Sn Beal A Bhulain</t>
  </si>
  <si>
    <t>Dun Eibhir</t>
  </si>
  <si>
    <t>Acaill</t>
  </si>
  <si>
    <t>F28K283</t>
  </si>
  <si>
    <t>14873P</t>
  </si>
  <si>
    <t>Dookinella N.S.</t>
  </si>
  <si>
    <t>Sn Dumhach Cinn Aile</t>
  </si>
  <si>
    <t>Dookinella</t>
  </si>
  <si>
    <t>Achill Sound</t>
  </si>
  <si>
    <t>F28RF79</t>
  </si>
  <si>
    <t>14898I</t>
  </si>
  <si>
    <t>Drumeela N S</t>
  </si>
  <si>
    <t>Drumeela</t>
  </si>
  <si>
    <t>Carrigallen Po</t>
  </si>
  <si>
    <t>H12XA02</t>
  </si>
  <si>
    <t>14900P</t>
  </si>
  <si>
    <t>Gusserane N S</t>
  </si>
  <si>
    <t>Gusserane</t>
  </si>
  <si>
    <t>Y34HV08</t>
  </si>
  <si>
    <t>14903V</t>
  </si>
  <si>
    <t>Kilmuckridge N S</t>
  </si>
  <si>
    <t>Kilmuckridge</t>
  </si>
  <si>
    <t>Co. Wexford</t>
  </si>
  <si>
    <t>Y25Y952</t>
  </si>
  <si>
    <t>14909K</t>
  </si>
  <si>
    <t>St Leonards N S</t>
  </si>
  <si>
    <t>St. Leonards</t>
  </si>
  <si>
    <t>Ballycullane</t>
  </si>
  <si>
    <t>Y34KP84</t>
  </si>
  <si>
    <t>14910S</t>
  </si>
  <si>
    <t>Castlefin 1 B N S</t>
  </si>
  <si>
    <t>Castlefin N.S.</t>
  </si>
  <si>
    <t>Castlefin</t>
  </si>
  <si>
    <t>F93FD92</t>
  </si>
  <si>
    <t>14917J</t>
  </si>
  <si>
    <t>Zion Parish Primary School</t>
  </si>
  <si>
    <t>Zion Rathgar</t>
  </si>
  <si>
    <t>Bushy Park Road</t>
  </si>
  <si>
    <t>Rathgar</t>
  </si>
  <si>
    <t>D06K062</t>
  </si>
  <si>
    <t>14925I</t>
  </si>
  <si>
    <t>Ballinameen Ns</t>
  </si>
  <si>
    <t>Ballinameen</t>
  </si>
  <si>
    <t>F52W662</t>
  </si>
  <si>
    <t>14939T</t>
  </si>
  <si>
    <t>Rathfarnham Parish N S</t>
  </si>
  <si>
    <t>Rathfarnham Parish</t>
  </si>
  <si>
    <t>Washington Lane</t>
  </si>
  <si>
    <t>Butterfield Avenue</t>
  </si>
  <si>
    <t>D14X051</t>
  </si>
  <si>
    <t>14941G</t>
  </si>
  <si>
    <t>Ray N S</t>
  </si>
  <si>
    <t>Ray</t>
  </si>
  <si>
    <t>Manorcunningham</t>
  </si>
  <si>
    <t>F92YY86</t>
  </si>
  <si>
    <t>14952L</t>
  </si>
  <si>
    <t>Muire Gan Smal</t>
  </si>
  <si>
    <t>Castleisland Girls</t>
  </si>
  <si>
    <t>Mart Lane</t>
  </si>
  <si>
    <t>V92P803</t>
  </si>
  <si>
    <t>14966W</t>
  </si>
  <si>
    <t>Kilteevan N S</t>
  </si>
  <si>
    <t>Kilteevan</t>
  </si>
  <si>
    <t>F42YY76</t>
  </si>
  <si>
    <t>14972R</t>
  </si>
  <si>
    <t>All Saints National School</t>
  </si>
  <si>
    <t>Carnew</t>
  </si>
  <si>
    <t>Y14YY46</t>
  </si>
  <si>
    <t>14980Q</t>
  </si>
  <si>
    <t>Glasnevin N S</t>
  </si>
  <si>
    <t>Botanic Ave N S</t>
  </si>
  <si>
    <t>Botanic Avenue</t>
  </si>
  <si>
    <t>Glasnevin</t>
  </si>
  <si>
    <t>D09TW63</t>
  </si>
  <si>
    <t>14987H</t>
  </si>
  <si>
    <t>S N An Chlochan</t>
  </si>
  <si>
    <t>An Clochán</t>
  </si>
  <si>
    <t>Co Chiarraí</t>
  </si>
  <si>
    <t>V92YP27</t>
  </si>
  <si>
    <t>14989L</t>
  </si>
  <si>
    <t>Passage East N S</t>
  </si>
  <si>
    <t>Crooke</t>
  </si>
  <si>
    <t>Passage East</t>
  </si>
  <si>
    <t>X91TX29</t>
  </si>
  <si>
    <t>14993C</t>
  </si>
  <si>
    <t>S N Rae Na Ndoiri</t>
  </si>
  <si>
    <t>Rae Na Ndoiri</t>
  </si>
  <si>
    <t>Maigh Chromtha</t>
  </si>
  <si>
    <t>P12D738</t>
  </si>
  <si>
    <t>14998M</t>
  </si>
  <si>
    <t>Lyre A Crompane N S</t>
  </si>
  <si>
    <t>V31P996</t>
  </si>
  <si>
    <t>15004P</t>
  </si>
  <si>
    <t>Scoil Asicus</t>
  </si>
  <si>
    <t>S N Lar Easa</t>
  </si>
  <si>
    <t>Lar Easa</t>
  </si>
  <si>
    <t>F91V003</t>
  </si>
  <si>
    <t>15007V</t>
  </si>
  <si>
    <t>Partry N S</t>
  </si>
  <si>
    <t>F12X032</t>
  </si>
  <si>
    <t>15008A</t>
  </si>
  <si>
    <t>Shronell N S</t>
  </si>
  <si>
    <t>Lattin</t>
  </si>
  <si>
    <t>E34KH30</t>
  </si>
  <si>
    <t>15014S</t>
  </si>
  <si>
    <t>Corclough Ns</t>
  </si>
  <si>
    <t>Sn Corcloch</t>
  </si>
  <si>
    <t>Corchloch</t>
  </si>
  <si>
    <t>Beal An Mhuirthid</t>
  </si>
  <si>
    <t>F26RW94</t>
  </si>
  <si>
    <t>15027E</t>
  </si>
  <si>
    <t>S N Na Heaglaise</t>
  </si>
  <si>
    <t>Atha Eascrach</t>
  </si>
  <si>
    <t>H53TN20</t>
  </si>
  <si>
    <t>15030Q</t>
  </si>
  <si>
    <t>Aghamore N S</t>
  </si>
  <si>
    <t>Ballyhaunis</t>
  </si>
  <si>
    <t>F35X728</t>
  </si>
  <si>
    <t>15032U</t>
  </si>
  <si>
    <t>S N Cheathru Thaidhg</t>
  </si>
  <si>
    <t>Ceathru Thaidhg</t>
  </si>
  <si>
    <t>F26HP11</t>
  </si>
  <si>
    <t>15033W</t>
  </si>
  <si>
    <t>S N Treasa Naofa Mxd</t>
  </si>
  <si>
    <t>Cill Floinn Mxd</t>
  </si>
  <si>
    <t>Cill Floinn</t>
  </si>
  <si>
    <t>V92X735</t>
  </si>
  <si>
    <t>15040T</t>
  </si>
  <si>
    <t>Mercy Convent Primary School</t>
  </si>
  <si>
    <t>Naas Convent</t>
  </si>
  <si>
    <t>Sallins Road</t>
  </si>
  <si>
    <t>W91XC94</t>
  </si>
  <si>
    <t>15042A</t>
  </si>
  <si>
    <t>Ennis N S</t>
  </si>
  <si>
    <t>Ashline</t>
  </si>
  <si>
    <t>Kilrush Road</t>
  </si>
  <si>
    <t>V95DE44</t>
  </si>
  <si>
    <t>15043C</t>
  </si>
  <si>
    <t>Clochar Na Trocaire</t>
  </si>
  <si>
    <t>Scoil Na Naingeal Noafa</t>
  </si>
  <si>
    <t>Mainistir Na Buille</t>
  </si>
  <si>
    <t>F52KT52</t>
  </si>
  <si>
    <t>15045G</t>
  </si>
  <si>
    <t>Strokestown N S</t>
  </si>
  <si>
    <t>Beal Atha Na Mbuilli</t>
  </si>
  <si>
    <t>F42DK16</t>
  </si>
  <si>
    <t>15046I</t>
  </si>
  <si>
    <t>St Stephens N S</t>
  </si>
  <si>
    <t>De La Salle Mon N S</t>
  </si>
  <si>
    <t>25 Patrick Street</t>
  </si>
  <si>
    <t>X91TH72</t>
  </si>
  <si>
    <t>15056L</t>
  </si>
  <si>
    <t>S N San Vinseann Cailin</t>
  </si>
  <si>
    <t>Nth William St Girls</t>
  </si>
  <si>
    <t>North William St</t>
  </si>
  <si>
    <t>D01XT04</t>
  </si>
  <si>
    <t>15071H</t>
  </si>
  <si>
    <t>S N Cillini Dioma</t>
  </si>
  <si>
    <t>Kilnadeema National School</t>
  </si>
  <si>
    <t>H62DK53</t>
  </si>
  <si>
    <t>15083O</t>
  </si>
  <si>
    <t>St Marys Convent N S</t>
  </si>
  <si>
    <t>Convent Primary School</t>
  </si>
  <si>
    <t>F42YH60</t>
  </si>
  <si>
    <t>15101N</t>
  </si>
  <si>
    <t>Knockbridge Mixed N S</t>
  </si>
  <si>
    <t>St Marys Ns</t>
  </si>
  <si>
    <t>Knockbridge</t>
  </si>
  <si>
    <t>A91X330</t>
  </si>
  <si>
    <t>15104T</t>
  </si>
  <si>
    <t>Bride Naofa N S</t>
  </si>
  <si>
    <t>Cannistown N S</t>
  </si>
  <si>
    <t>Cannistown</t>
  </si>
  <si>
    <t>C15CX61</t>
  </si>
  <si>
    <t>15113U</t>
  </si>
  <si>
    <t>S N Sheamais</t>
  </si>
  <si>
    <t>Barnacogue</t>
  </si>
  <si>
    <t>Swinford</t>
  </si>
  <si>
    <t>F12VF88</t>
  </si>
  <si>
    <t>15116D</t>
  </si>
  <si>
    <t>Ardvarney Mxd N S</t>
  </si>
  <si>
    <t>Dromahair</t>
  </si>
  <si>
    <t>F91K103</t>
  </si>
  <si>
    <t>15120R</t>
  </si>
  <si>
    <t>Killyconnan N S</t>
  </si>
  <si>
    <t>Stradone</t>
  </si>
  <si>
    <t>H12F622</t>
  </si>
  <si>
    <t>15122V</t>
  </si>
  <si>
    <t>St Bernards Mixed N S</t>
  </si>
  <si>
    <t>Abbeylara N S</t>
  </si>
  <si>
    <t>Abbeylara</t>
  </si>
  <si>
    <t>N39K773</t>
  </si>
  <si>
    <t>15132B</t>
  </si>
  <si>
    <t>Harold Boys N S</t>
  </si>
  <si>
    <t>St. Patrick's Road</t>
  </si>
  <si>
    <t>Co.Dublin</t>
  </si>
  <si>
    <t>A96PY94</t>
  </si>
  <si>
    <t>15135H</t>
  </si>
  <si>
    <t>Bantry Boys N S</t>
  </si>
  <si>
    <t>St Finbars B N S</t>
  </si>
  <si>
    <t>Seskin</t>
  </si>
  <si>
    <t>P75NY51</t>
  </si>
  <si>
    <t>15140A</t>
  </si>
  <si>
    <t>Ballingree Mxd N S</t>
  </si>
  <si>
    <t>Ballinagree Mxd Ns</t>
  </si>
  <si>
    <t>Ballinagree</t>
  </si>
  <si>
    <t>Macroom,</t>
  </si>
  <si>
    <t>P12Y938</t>
  </si>
  <si>
    <t>15142E</t>
  </si>
  <si>
    <t>Naomh Micheal</t>
  </si>
  <si>
    <t>Donaghmoyne N S</t>
  </si>
  <si>
    <t>Donaghmoyne</t>
  </si>
  <si>
    <t>A81EA37</t>
  </si>
  <si>
    <t>15143G</t>
  </si>
  <si>
    <t>Lisdoonan N S</t>
  </si>
  <si>
    <t>Lisdoonan</t>
  </si>
  <si>
    <t>A81WR65</t>
  </si>
  <si>
    <t>15154L</t>
  </si>
  <si>
    <t>Naomh Dominic N S</t>
  </si>
  <si>
    <t>Kenagh Ns</t>
  </si>
  <si>
    <t>Caonach</t>
  </si>
  <si>
    <t>Longphort</t>
  </si>
  <si>
    <t>Co Longphort</t>
  </si>
  <si>
    <t>N39NC80</t>
  </si>
  <si>
    <t>15157R</t>
  </si>
  <si>
    <t>Mount Bruis N S</t>
  </si>
  <si>
    <t>Mount Bruis N.S.</t>
  </si>
  <si>
    <t>Mount Bruis</t>
  </si>
  <si>
    <t>E34RD26</t>
  </si>
  <si>
    <t>15160G</t>
  </si>
  <si>
    <t>The Rower Mixed N S</t>
  </si>
  <si>
    <t>S N Ard Mhuire</t>
  </si>
  <si>
    <t>The Rower</t>
  </si>
  <si>
    <t>Co. Kilkenny</t>
  </si>
  <si>
    <t>R95T623</t>
  </si>
  <si>
    <t>15165Q</t>
  </si>
  <si>
    <t>Ballintotas N S</t>
  </si>
  <si>
    <t>Ballintotas Ns</t>
  </si>
  <si>
    <t>Ballintotis</t>
  </si>
  <si>
    <t>P25Y272</t>
  </si>
  <si>
    <t>15170J</t>
  </si>
  <si>
    <t>Cashelshanaghan N S</t>
  </si>
  <si>
    <t>Ballymaleel</t>
  </si>
  <si>
    <t>F92RF67</t>
  </si>
  <si>
    <t>15177A</t>
  </si>
  <si>
    <t>Carrigduff Nat School</t>
  </si>
  <si>
    <t>Ryland Road 2 N S</t>
  </si>
  <si>
    <t>Carrigduff</t>
  </si>
  <si>
    <t>Y21TP49</t>
  </si>
  <si>
    <t>15194A</t>
  </si>
  <si>
    <t>Naomh Caillin</t>
  </si>
  <si>
    <t>Fiodhnach Foxfield</t>
  </si>
  <si>
    <t>N41TK60</t>
  </si>
  <si>
    <t>15208I</t>
  </si>
  <si>
    <t>S N Na Sraithe Moire</t>
  </si>
  <si>
    <t>Stramore N S</t>
  </si>
  <si>
    <t>Min A Labain</t>
  </si>
  <si>
    <t>F92P280</t>
  </si>
  <si>
    <t>15217J</t>
  </si>
  <si>
    <t>Ardkeerin N S</t>
  </si>
  <si>
    <t>F52E244</t>
  </si>
  <si>
    <t>15221A</t>
  </si>
  <si>
    <t>Annagh N S</t>
  </si>
  <si>
    <t>Annagh Ns</t>
  </si>
  <si>
    <t>V95NP38</t>
  </si>
  <si>
    <t>15226K</t>
  </si>
  <si>
    <t>Caherline N S</t>
  </si>
  <si>
    <t>Caherline</t>
  </si>
  <si>
    <t>Caherconlish</t>
  </si>
  <si>
    <t>V94KX74</t>
  </si>
  <si>
    <t>15253N</t>
  </si>
  <si>
    <t>St Patricks Girls Ns</t>
  </si>
  <si>
    <t>D04CH58</t>
  </si>
  <si>
    <t>15255R</t>
  </si>
  <si>
    <t>Don N S</t>
  </si>
  <si>
    <t>Ballaghaderreen</t>
  </si>
  <si>
    <t>F45XV82</t>
  </si>
  <si>
    <t>15257V</t>
  </si>
  <si>
    <t>Quignamanger N S</t>
  </si>
  <si>
    <t>Creggs Rd</t>
  </si>
  <si>
    <t>F26YX95</t>
  </si>
  <si>
    <t>15259C</t>
  </si>
  <si>
    <t>S N N Maolmhaodhagh C</t>
  </si>
  <si>
    <t>St Malachy G Dundalk</t>
  </si>
  <si>
    <t>Anne Stret</t>
  </si>
  <si>
    <t>Co. Louth</t>
  </si>
  <si>
    <t>A91N286</t>
  </si>
  <si>
    <t>15260K</t>
  </si>
  <si>
    <t>S N N Maolmhaodhagh N</t>
  </si>
  <si>
    <t>St Malachy I Dundalk</t>
  </si>
  <si>
    <t>Anne Street</t>
  </si>
  <si>
    <t>15279I</t>
  </si>
  <si>
    <t>Clooney N S</t>
  </si>
  <si>
    <t>Clooney Ns</t>
  </si>
  <si>
    <t>Carrahan</t>
  </si>
  <si>
    <t>Tulla</t>
  </si>
  <si>
    <t>V95WC56</t>
  </si>
  <si>
    <t>15284B</t>
  </si>
  <si>
    <t>Taney N S</t>
  </si>
  <si>
    <t>Taney Parish Primary School</t>
  </si>
  <si>
    <t>Sydenham Villas</t>
  </si>
  <si>
    <t>D14PN29</t>
  </si>
  <si>
    <t>15285D</t>
  </si>
  <si>
    <t>Sc Na Gcreagacha Dubha</t>
  </si>
  <si>
    <t>Blackrock N S</t>
  </si>
  <si>
    <t>A91AK57</t>
  </si>
  <si>
    <t>15291V</t>
  </si>
  <si>
    <t>Streamstown Mixed N S</t>
  </si>
  <si>
    <t>Streamstown Mixed</t>
  </si>
  <si>
    <t>Streamstown</t>
  </si>
  <si>
    <t>N91XE40</t>
  </si>
  <si>
    <t>15299O</t>
  </si>
  <si>
    <t>Gaile N S</t>
  </si>
  <si>
    <t>Holycross</t>
  </si>
  <si>
    <t>E41YK70</t>
  </si>
  <si>
    <t>15301V</t>
  </si>
  <si>
    <t>Kildysart N S</t>
  </si>
  <si>
    <t>Ennis Road</t>
  </si>
  <si>
    <t>Kildysart</t>
  </si>
  <si>
    <t>V95DK19</t>
  </si>
  <si>
    <t>15307K</t>
  </si>
  <si>
    <t>Dalystown N S</t>
  </si>
  <si>
    <t>Dalystown</t>
  </si>
  <si>
    <t>N91W207</t>
  </si>
  <si>
    <t>15308M</t>
  </si>
  <si>
    <t>Athleague N S</t>
  </si>
  <si>
    <t>Athleague</t>
  </si>
  <si>
    <t>F42VF95</t>
  </si>
  <si>
    <t>15315J</t>
  </si>
  <si>
    <t>St Georges N S</t>
  </si>
  <si>
    <t>Pauline O'shea</t>
  </si>
  <si>
    <t>Naul Road</t>
  </si>
  <si>
    <t>Balbriggan</t>
  </si>
  <si>
    <t>K32KC95</t>
  </si>
  <si>
    <t>15318P</t>
  </si>
  <si>
    <t>Glenbeg N S</t>
  </si>
  <si>
    <t>Glenbeg</t>
  </si>
  <si>
    <t>Dungarvan</t>
  </si>
  <si>
    <t>X35P272</t>
  </si>
  <si>
    <t>15320C</t>
  </si>
  <si>
    <t>Cbs Grounds</t>
  </si>
  <si>
    <t>Sexton Street</t>
  </si>
  <si>
    <t>V94HX23</t>
  </si>
  <si>
    <t>15325M</t>
  </si>
  <si>
    <t>Clonbullogue N S</t>
  </si>
  <si>
    <t>Clonbullogue</t>
  </si>
  <si>
    <t>R45DD79</t>
  </si>
  <si>
    <t>15329U</t>
  </si>
  <si>
    <t>Bun Scoil Louis Naofa</t>
  </si>
  <si>
    <t>Carrickmacross Co. Monaghan</t>
  </si>
  <si>
    <t>Cloughvalley</t>
  </si>
  <si>
    <t>A81DT82</t>
  </si>
  <si>
    <t>15331H</t>
  </si>
  <si>
    <t>S N Baile Nua</t>
  </si>
  <si>
    <t>H91F6T7</t>
  </si>
  <si>
    <t>15337T</t>
  </si>
  <si>
    <t>S N Caislean Geal</t>
  </si>
  <si>
    <t>Caislean Geal</t>
  </si>
  <si>
    <t>Cliffoney</t>
  </si>
  <si>
    <t>F91DA00</t>
  </si>
  <si>
    <t>15340I</t>
  </si>
  <si>
    <t>Carigeen N S</t>
  </si>
  <si>
    <t>Carrigeen Ns</t>
  </si>
  <si>
    <t>Carrigeen</t>
  </si>
  <si>
    <t>Co.Kilkenny</t>
  </si>
  <si>
    <t>X91F656</t>
  </si>
  <si>
    <t>15342M</t>
  </si>
  <si>
    <t>S N Naomh Mhuire</t>
  </si>
  <si>
    <t>Keash N S</t>
  </si>
  <si>
    <t>Ceis Chorainn</t>
  </si>
  <si>
    <t>F56NT66</t>
  </si>
  <si>
    <t>15346U</t>
  </si>
  <si>
    <t>S N Baile An Mhuirne</t>
  </si>
  <si>
    <t>Scoil Abán Naofa</t>
  </si>
  <si>
    <t>Baile Mhúirne</t>
  </si>
  <si>
    <t>P12HW02</t>
  </si>
  <si>
    <t>15350L</t>
  </si>
  <si>
    <t>Stonehall N S</t>
  </si>
  <si>
    <t>Newmarket On Fergus</t>
  </si>
  <si>
    <t>V95EY06</t>
  </si>
  <si>
    <t>15354T</t>
  </si>
  <si>
    <t>Camolin N S</t>
  </si>
  <si>
    <t>Camolin</t>
  </si>
  <si>
    <t>Enniscorty</t>
  </si>
  <si>
    <t>Y21F8H2</t>
  </si>
  <si>
    <t>15359G</t>
  </si>
  <si>
    <t>Shillelagh No 1 N S</t>
  </si>
  <si>
    <t>Shillelagh</t>
  </si>
  <si>
    <t>Y14VH31</t>
  </si>
  <si>
    <t>15362S</t>
  </si>
  <si>
    <t>Mullinahone N S</t>
  </si>
  <si>
    <t>E41ED30</t>
  </si>
  <si>
    <t>15367F</t>
  </si>
  <si>
    <t>Riverchapel N S</t>
  </si>
  <si>
    <t>Riverchapel</t>
  </si>
  <si>
    <t>Y25DE28</t>
  </si>
  <si>
    <t>15370R</t>
  </si>
  <si>
    <t>Killaloe Boys N S</t>
  </si>
  <si>
    <t>V94D590</t>
  </si>
  <si>
    <t>15378K</t>
  </si>
  <si>
    <t>Coolaney</t>
  </si>
  <si>
    <t>F56FW32</t>
  </si>
  <si>
    <t>15380U</t>
  </si>
  <si>
    <t>Dromagh Mixed N S</t>
  </si>
  <si>
    <t>Dromagh Mxd N S</t>
  </si>
  <si>
    <t>Dromagh</t>
  </si>
  <si>
    <t>P51A037</t>
  </si>
  <si>
    <t>15382B</t>
  </si>
  <si>
    <t>Drumlease N S</t>
  </si>
  <si>
    <t>F91T946</t>
  </si>
  <si>
    <t>15395K</t>
  </si>
  <si>
    <t>Mount Bolus N S</t>
  </si>
  <si>
    <t>Mount Bolus</t>
  </si>
  <si>
    <t>R35VH39</t>
  </si>
  <si>
    <t>15407O</t>
  </si>
  <si>
    <t>Sn Baile Thomais</t>
  </si>
  <si>
    <t>Baile Thomais N S</t>
  </si>
  <si>
    <t>Baile Thomais</t>
  </si>
  <si>
    <t>Y25W259</t>
  </si>
  <si>
    <t>15408Q</t>
  </si>
  <si>
    <t>Connolly N S</t>
  </si>
  <si>
    <t>V95Y066</t>
  </si>
  <si>
    <t>15410D</t>
  </si>
  <si>
    <t>Kilcrohane N S</t>
  </si>
  <si>
    <t>P75Y239</t>
  </si>
  <si>
    <t>15413J</t>
  </si>
  <si>
    <t>Brideswell N S</t>
  </si>
  <si>
    <t>N37P838</t>
  </si>
  <si>
    <t>15419V</t>
  </si>
  <si>
    <t>Oulart N S</t>
  </si>
  <si>
    <t>Y25XK24</t>
  </si>
  <si>
    <t>15420G</t>
  </si>
  <si>
    <t>Ballycanew N S</t>
  </si>
  <si>
    <t>Y25Y6W8</t>
  </si>
  <si>
    <t>15425Q</t>
  </si>
  <si>
    <t>Fairymount N S</t>
  </si>
  <si>
    <t>Fairymount Ns</t>
  </si>
  <si>
    <t>Fairymount</t>
  </si>
  <si>
    <t>Co. Roscommon</t>
  </si>
  <si>
    <t>F45AK07</t>
  </si>
  <si>
    <t>15431L</t>
  </si>
  <si>
    <t>Killaville N S</t>
  </si>
  <si>
    <t>Killavil</t>
  </si>
  <si>
    <t>F56HX72</t>
  </si>
  <si>
    <t>15446B</t>
  </si>
  <si>
    <t>Trummera N S</t>
  </si>
  <si>
    <t>Gaelscoil Thromaire</t>
  </si>
  <si>
    <t>Trumera</t>
  </si>
  <si>
    <t>R32YY23</t>
  </si>
  <si>
    <t>15452T</t>
  </si>
  <si>
    <t>Kildallon N S</t>
  </si>
  <si>
    <t>Ardlougher</t>
  </si>
  <si>
    <t>H14Y902</t>
  </si>
  <si>
    <t>15456E</t>
  </si>
  <si>
    <t>Ballyshannon N S</t>
  </si>
  <si>
    <t>Kilcullen</t>
  </si>
  <si>
    <t>R56 Ff60</t>
  </si>
  <si>
    <t>R56FF60</t>
  </si>
  <si>
    <t>15475I</t>
  </si>
  <si>
    <t>Kilconly N S</t>
  </si>
  <si>
    <t>St. Conleth's N.S.</t>
  </si>
  <si>
    <t>Kilconly</t>
  </si>
  <si>
    <t>H54N529</t>
  </si>
  <si>
    <t>15483H</t>
  </si>
  <si>
    <t>St Louis N S</t>
  </si>
  <si>
    <t>Rathkenny</t>
  </si>
  <si>
    <t>C15PH60</t>
  </si>
  <si>
    <t>15484J</t>
  </si>
  <si>
    <t>Glounthaune Mixed N.S.</t>
  </si>
  <si>
    <t>Glounthaune</t>
  </si>
  <si>
    <t>T45AX78</t>
  </si>
  <si>
    <t>15496Q</t>
  </si>
  <si>
    <t>Leaffoney N S</t>
  </si>
  <si>
    <t>F26XD61</t>
  </si>
  <si>
    <t>15502I</t>
  </si>
  <si>
    <t>Killinkere N S</t>
  </si>
  <si>
    <t>Virginia</t>
  </si>
  <si>
    <t>A82T959</t>
  </si>
  <si>
    <t>15512L</t>
  </si>
  <si>
    <t>St Brigid's Primary School</t>
  </si>
  <si>
    <t>Mercy Convent Moate</t>
  </si>
  <si>
    <t>An Bhun Scoil</t>
  </si>
  <si>
    <t>An Mota</t>
  </si>
  <si>
    <t>Co Na Hiarmhi</t>
  </si>
  <si>
    <t>N37TF86</t>
  </si>
  <si>
    <t>15516T</t>
  </si>
  <si>
    <t>Clonpriest N S</t>
  </si>
  <si>
    <t>P36DY22</t>
  </si>
  <si>
    <t>15523Q</t>
  </si>
  <si>
    <t>Kinvara Ns</t>
  </si>
  <si>
    <t>Bothar An Chlochair</t>
  </si>
  <si>
    <t>Cinn Mhara</t>
  </si>
  <si>
    <t>H91X673</t>
  </si>
  <si>
    <t>15531P</t>
  </si>
  <si>
    <t>Scoil Mhuire,</t>
  </si>
  <si>
    <t>Newtown N.S.</t>
  </si>
  <si>
    <t>Newtown,</t>
  </si>
  <si>
    <t>Ballinasloe,</t>
  </si>
  <si>
    <t>Co. Roscommon.</t>
  </si>
  <si>
    <t>H53V270</t>
  </si>
  <si>
    <t>15532R</t>
  </si>
  <si>
    <t>Croaghross N S</t>
  </si>
  <si>
    <t>Portsalon</t>
  </si>
  <si>
    <t>F92VK38</t>
  </si>
  <si>
    <t>15537E</t>
  </si>
  <si>
    <t>S N Baile Finn</t>
  </si>
  <si>
    <t>Baile Finn</t>
  </si>
  <si>
    <t>R32N920</t>
  </si>
  <si>
    <t>15539I</t>
  </si>
  <si>
    <t>St Johns Ns</t>
  </si>
  <si>
    <t>Logboy Ns</t>
  </si>
  <si>
    <t>Logboy</t>
  </si>
  <si>
    <t>Tulrahan</t>
  </si>
  <si>
    <t>F12FH94</t>
  </si>
  <si>
    <t>15540Q</t>
  </si>
  <si>
    <t>Ballyduff B 2 N S</t>
  </si>
  <si>
    <t>P51C673</t>
  </si>
  <si>
    <t>15543W</t>
  </si>
  <si>
    <t>Tibohine N S</t>
  </si>
  <si>
    <t>F45A892</t>
  </si>
  <si>
    <t>15545D</t>
  </si>
  <si>
    <t>Castleplunkett N S</t>
  </si>
  <si>
    <t>Castleplunkett</t>
  </si>
  <si>
    <t>F45YA40</t>
  </si>
  <si>
    <t>15550T</t>
  </si>
  <si>
    <t>Ballyheeda N S</t>
  </si>
  <si>
    <t>T12KT99</t>
  </si>
  <si>
    <t>15554E</t>
  </si>
  <si>
    <t>Gortnacart N S</t>
  </si>
  <si>
    <t>Gortnacart</t>
  </si>
  <si>
    <t>F94HD54</t>
  </si>
  <si>
    <t>15555G</t>
  </si>
  <si>
    <t>Breaffy</t>
  </si>
  <si>
    <t>F26RW32</t>
  </si>
  <si>
    <t>15556I</t>
  </si>
  <si>
    <t>Portarlington</t>
  </si>
  <si>
    <t>R32HF43</t>
  </si>
  <si>
    <t>15557K</t>
  </si>
  <si>
    <t>Cloonfad N S</t>
  </si>
  <si>
    <t>Cloonfad B N S</t>
  </si>
  <si>
    <t>F35W407</t>
  </si>
  <si>
    <t>15560W</t>
  </si>
  <si>
    <t>Bishop Harty Ns</t>
  </si>
  <si>
    <t>Ballinree</t>
  </si>
  <si>
    <t>E45HF74</t>
  </si>
  <si>
    <t>15562D</t>
  </si>
  <si>
    <t>Cloch An Tsionnaigh N S</t>
  </si>
  <si>
    <t>Foxrock Ballacolla</t>
  </si>
  <si>
    <t>Foxrock</t>
  </si>
  <si>
    <t>Ballacolla</t>
  </si>
  <si>
    <t>R32XH26</t>
  </si>
  <si>
    <t>15563F</t>
  </si>
  <si>
    <t>Lisheen Mixed N S</t>
  </si>
  <si>
    <t>Lisheen Mixed</t>
  </si>
  <si>
    <t>P81HX88</t>
  </si>
  <si>
    <t>15569R</t>
  </si>
  <si>
    <t>Scoil Moibhi</t>
  </si>
  <si>
    <t>Milverton N S</t>
  </si>
  <si>
    <t>Milverton</t>
  </si>
  <si>
    <t>K34WP77</t>
  </si>
  <si>
    <t>15571E</t>
  </si>
  <si>
    <t>Kilglass N S</t>
  </si>
  <si>
    <t>Co.Sligo</t>
  </si>
  <si>
    <t>F26E682</t>
  </si>
  <si>
    <t>15584N</t>
  </si>
  <si>
    <t>F52CX43</t>
  </si>
  <si>
    <t>15592M</t>
  </si>
  <si>
    <t>Sn Ceann Tra Meascaithe</t>
  </si>
  <si>
    <t>Sn Ceann Tra Measc</t>
  </si>
  <si>
    <t>Ceanntra</t>
  </si>
  <si>
    <t>Tra-Li</t>
  </si>
  <si>
    <t>V92YK09</t>
  </si>
  <si>
    <t>15594Q</t>
  </si>
  <si>
    <t>Grange Fermoy N S</t>
  </si>
  <si>
    <t>P61K240</t>
  </si>
  <si>
    <t>15597W</t>
  </si>
  <si>
    <t>Macroom B N S</t>
  </si>
  <si>
    <t>P12RV06</t>
  </si>
  <si>
    <t>15614T</t>
  </si>
  <si>
    <t>Taughmaconnell N S</t>
  </si>
  <si>
    <t>Taughmaconnell Ns</t>
  </si>
  <si>
    <t>Teach Mhic Conaill</t>
  </si>
  <si>
    <t>Beal Atha Na Sluaighe</t>
  </si>
  <si>
    <t>H53DX66</t>
  </si>
  <si>
    <t>15618E</t>
  </si>
  <si>
    <t>Sandford Parish National School</t>
  </si>
  <si>
    <t>Sandford Parish Ns</t>
  </si>
  <si>
    <t>Sandford Close</t>
  </si>
  <si>
    <t>Ranelagh</t>
  </si>
  <si>
    <t>D06V2V6</t>
  </si>
  <si>
    <t>15622S</t>
  </si>
  <si>
    <t>Chapelizod Village</t>
  </si>
  <si>
    <t>D20TW71</t>
  </si>
  <si>
    <t>15625B</t>
  </si>
  <si>
    <t>St Catherines West N S</t>
  </si>
  <si>
    <t>Donore Ave N S</t>
  </si>
  <si>
    <t>Donore Avenue</t>
  </si>
  <si>
    <t>South Circular Road</t>
  </si>
  <si>
    <t>D08YR66</t>
  </si>
  <si>
    <t>15627F</t>
  </si>
  <si>
    <t>St Muras N S</t>
  </si>
  <si>
    <t>Burnfoot N S</t>
  </si>
  <si>
    <t>Burnfoot</t>
  </si>
  <si>
    <t>F93TW54</t>
  </si>
  <si>
    <t>15628H</t>
  </si>
  <si>
    <t>St Josephs B N S</t>
  </si>
  <si>
    <t>St Josephs Bns Boyle</t>
  </si>
  <si>
    <t>Abbeytown</t>
  </si>
  <si>
    <t>F52X089</t>
  </si>
  <si>
    <t>15638K</t>
  </si>
  <si>
    <t>Edenderry 2 N S</t>
  </si>
  <si>
    <t>Monasteroris N S</t>
  </si>
  <si>
    <t>Edenderry</t>
  </si>
  <si>
    <t>R45HD23</t>
  </si>
  <si>
    <t>15644F</t>
  </si>
  <si>
    <t>Tiernaboul N S</t>
  </si>
  <si>
    <t>V93D362</t>
  </si>
  <si>
    <t>15646J</t>
  </si>
  <si>
    <t>Coomhola N S</t>
  </si>
  <si>
    <t>Coomhola Ns Bantry</t>
  </si>
  <si>
    <t>P75W984</t>
  </si>
  <si>
    <t>15650A</t>
  </si>
  <si>
    <t>Corduff N S</t>
  </si>
  <si>
    <t>Corduff N S Lusk</t>
  </si>
  <si>
    <t>Lusk</t>
  </si>
  <si>
    <t>K45XV34</t>
  </si>
  <si>
    <t>15654I</t>
  </si>
  <si>
    <t>Knockconnon N S</t>
  </si>
  <si>
    <t>Knockconon Ns</t>
  </si>
  <si>
    <t>Knockconnon</t>
  </si>
  <si>
    <t>H18DY07</t>
  </si>
  <si>
    <t>15656M</t>
  </si>
  <si>
    <t>Ballykilmurry N S</t>
  </si>
  <si>
    <t>Ballinamere N S</t>
  </si>
  <si>
    <t>Ballinamere</t>
  </si>
  <si>
    <t>R35AW83</t>
  </si>
  <si>
    <t>15664L</t>
  </si>
  <si>
    <t>Granlahan G N S</t>
  </si>
  <si>
    <t>Granlahan N. S.</t>
  </si>
  <si>
    <t>Granlahan</t>
  </si>
  <si>
    <t>F45FN12</t>
  </si>
  <si>
    <t>15676S</t>
  </si>
  <si>
    <t>Padraig Naofa N S</t>
  </si>
  <si>
    <t>St Patricks Road</t>
  </si>
  <si>
    <t>A67HP90</t>
  </si>
  <si>
    <t>15680J</t>
  </si>
  <si>
    <t>Scoil An Spioraid Naomh</t>
  </si>
  <si>
    <t>Roxboro Ns</t>
  </si>
  <si>
    <t>Roxborough</t>
  </si>
  <si>
    <t>Ballysheedy</t>
  </si>
  <si>
    <t>V94WA29</t>
  </si>
  <si>
    <t>15685T</t>
  </si>
  <si>
    <t>Athea N School</t>
  </si>
  <si>
    <t>Athea N S</t>
  </si>
  <si>
    <t>V94F226</t>
  </si>
  <si>
    <t>15692Q</t>
  </si>
  <si>
    <t>Bilboa N School</t>
  </si>
  <si>
    <t>Bilboa N S</t>
  </si>
  <si>
    <t>Bilboa</t>
  </si>
  <si>
    <t>Cappaghamore</t>
  </si>
  <si>
    <t>V94KN61</t>
  </si>
  <si>
    <t>15696B</t>
  </si>
  <si>
    <t>Silvermines N S</t>
  </si>
  <si>
    <t>E45T658</t>
  </si>
  <si>
    <t>15700M</t>
  </si>
  <si>
    <t>Cloverfield N S</t>
  </si>
  <si>
    <t>Cloverfield</t>
  </si>
  <si>
    <t>Dromchaoin</t>
  </si>
  <si>
    <t>V94DW42</t>
  </si>
  <si>
    <t>15701O</t>
  </si>
  <si>
    <t>Bartlemy N S</t>
  </si>
  <si>
    <t>Rathcormac</t>
  </si>
  <si>
    <t>P61P761</t>
  </si>
  <si>
    <t>15718I</t>
  </si>
  <si>
    <t>S N Seosamh Cobh</t>
  </si>
  <si>
    <t>Scoil Iosaef Naofa</t>
  </si>
  <si>
    <t>P24P270</t>
  </si>
  <si>
    <t>15729N</t>
  </si>
  <si>
    <t>Rathmullen N S</t>
  </si>
  <si>
    <t>Rathmullan N S</t>
  </si>
  <si>
    <t>Rathmullen</t>
  </si>
  <si>
    <t>F92VA89</t>
  </si>
  <si>
    <t>15763N</t>
  </si>
  <si>
    <t>Moville N S</t>
  </si>
  <si>
    <t>St. Columb's N S</t>
  </si>
  <si>
    <t>Moville</t>
  </si>
  <si>
    <t>F93PF77</t>
  </si>
  <si>
    <t>15769C</t>
  </si>
  <si>
    <t>Monasterevan Convent</t>
  </si>
  <si>
    <t>Drogheda Street</t>
  </si>
  <si>
    <t>Monasterevin</t>
  </si>
  <si>
    <t>W34P308</t>
  </si>
  <si>
    <t>15770K</t>
  </si>
  <si>
    <t>S N Naomh Naille</t>
  </si>
  <si>
    <t>Na Caologa</t>
  </si>
  <si>
    <t>Inver</t>
  </si>
  <si>
    <t>F94RW28</t>
  </si>
  <si>
    <t>15778D</t>
  </si>
  <si>
    <t>St Mary's No.2 National School</t>
  </si>
  <si>
    <t>E45KT22</t>
  </si>
  <si>
    <t>15781P</t>
  </si>
  <si>
    <t>Crab Lane</t>
  </si>
  <si>
    <t>T12WA02</t>
  </si>
  <si>
    <t>15792U</t>
  </si>
  <si>
    <t>Upper Glanmire N S</t>
  </si>
  <si>
    <t>Upperglanmire N S</t>
  </si>
  <si>
    <t>Upper Glanmire</t>
  </si>
  <si>
    <t>Whites Cross</t>
  </si>
  <si>
    <t>T23AE00</t>
  </si>
  <si>
    <t>15795D</t>
  </si>
  <si>
    <t>E41F596</t>
  </si>
  <si>
    <t>15796F</t>
  </si>
  <si>
    <t>S N Cor An Droma</t>
  </si>
  <si>
    <t>Corrandrum Ns</t>
  </si>
  <si>
    <t>H91AD85</t>
  </si>
  <si>
    <t>15816I</t>
  </si>
  <si>
    <t>St Vincents Inf Boys</t>
  </si>
  <si>
    <t>Nth William Infts B</t>
  </si>
  <si>
    <t>North William Street</t>
  </si>
  <si>
    <t>Doi Vw63</t>
  </si>
  <si>
    <t>D01VW63</t>
  </si>
  <si>
    <t>15835M</t>
  </si>
  <si>
    <t>St Brendans N S</t>
  </si>
  <si>
    <t>St Brendans Loughrea</t>
  </si>
  <si>
    <t>H62YW57</t>
  </si>
  <si>
    <t>15847T</t>
  </si>
  <si>
    <t>S N Leitir Mhic An Bhaird</t>
  </si>
  <si>
    <t>Lettermacward N S</t>
  </si>
  <si>
    <t>Leitir Mhic A' Bhaird</t>
  </si>
  <si>
    <t>Lettermacaward</t>
  </si>
  <si>
    <t>F94R962</t>
  </si>
  <si>
    <t>15866A</t>
  </si>
  <si>
    <t>Carrakennedy N S</t>
  </si>
  <si>
    <t>Liscarney</t>
  </si>
  <si>
    <t>F28RF74</t>
  </si>
  <si>
    <t>15870O</t>
  </si>
  <si>
    <t>Scoil Chonnla Phadraig</t>
  </si>
  <si>
    <t>Patrician Primary</t>
  </si>
  <si>
    <t>Chapel Lane</t>
  </si>
  <si>
    <t>W12Y198</t>
  </si>
  <si>
    <t>15878H</t>
  </si>
  <si>
    <t>Derryquay Mxd N S</t>
  </si>
  <si>
    <t>Derryquay Mxd</t>
  </si>
  <si>
    <t>Derrymore</t>
  </si>
  <si>
    <t>V92EK49</t>
  </si>
  <si>
    <t>15895H</t>
  </si>
  <si>
    <t>Drumcondra N S</t>
  </si>
  <si>
    <t>Church Avenue N S</t>
  </si>
  <si>
    <t>Church Avenue</t>
  </si>
  <si>
    <t>D09VY58</t>
  </si>
  <si>
    <t>15900U</t>
  </si>
  <si>
    <t>The Glebe N.S.</t>
  </si>
  <si>
    <t>Aughrim</t>
  </si>
  <si>
    <t>H53P959</t>
  </si>
  <si>
    <t>15903D</t>
  </si>
  <si>
    <t>Killavullen N S</t>
  </si>
  <si>
    <t>Killavullen</t>
  </si>
  <si>
    <t>P51AP92</t>
  </si>
  <si>
    <t>15923J</t>
  </si>
  <si>
    <t>Cloneyhurke N S</t>
  </si>
  <si>
    <t>Cloneyhurke</t>
  </si>
  <si>
    <t>R32FT51</t>
  </si>
  <si>
    <t>15933M</t>
  </si>
  <si>
    <t>Camross N S</t>
  </si>
  <si>
    <t>Camross</t>
  </si>
  <si>
    <t>Co Laoise</t>
  </si>
  <si>
    <t>R32YEF6</t>
  </si>
  <si>
    <t>15937U</t>
  </si>
  <si>
    <t>Monaseed N S</t>
  </si>
  <si>
    <t>Monaseed</t>
  </si>
  <si>
    <t>Y25RF40</t>
  </si>
  <si>
    <t>15940J</t>
  </si>
  <si>
    <t>Tombrack N S</t>
  </si>
  <si>
    <t>Tombrack</t>
  </si>
  <si>
    <t>Ferns</t>
  </si>
  <si>
    <t>Y21HV12</t>
  </si>
  <si>
    <t>15945T</t>
  </si>
  <si>
    <t>Firies Mxd N S</t>
  </si>
  <si>
    <t>Firies Mxd</t>
  </si>
  <si>
    <t>Firies Village</t>
  </si>
  <si>
    <t>V93D932</t>
  </si>
  <si>
    <t>15948C</t>
  </si>
  <si>
    <t>Clologue N S</t>
  </si>
  <si>
    <t>Clologue</t>
  </si>
  <si>
    <t>Y21NY10</t>
  </si>
  <si>
    <t>15955W</t>
  </si>
  <si>
    <t>Sn Arainn Mhor I</t>
  </si>
  <si>
    <t>Arranmore 1 N S</t>
  </si>
  <si>
    <t>Arainn Mor</t>
  </si>
  <si>
    <t>F92Y978</t>
  </si>
  <si>
    <t>15957D</t>
  </si>
  <si>
    <t>Rathangan B N S</t>
  </si>
  <si>
    <t>Rathangan</t>
  </si>
  <si>
    <t>R51VP23</t>
  </si>
  <si>
    <t>15958F</t>
  </si>
  <si>
    <t>St. Josephs N.S.</t>
  </si>
  <si>
    <t>Woodford Convent</t>
  </si>
  <si>
    <t>Woodford</t>
  </si>
  <si>
    <t>County Galway</t>
  </si>
  <si>
    <t>H62Y540</t>
  </si>
  <si>
    <t>15960P</t>
  </si>
  <si>
    <t>Gortletteragh Central</t>
  </si>
  <si>
    <t>Gortletteragh N S</t>
  </si>
  <si>
    <t>Fornocht</t>
  </si>
  <si>
    <t>Cara Droma Ruisc</t>
  </si>
  <si>
    <t>N41NY29</t>
  </si>
  <si>
    <t>15962T</t>
  </si>
  <si>
    <t>Ballindaggin N S</t>
  </si>
  <si>
    <t>Ballindaggin</t>
  </si>
  <si>
    <t>Y21A371</t>
  </si>
  <si>
    <t>15963V</t>
  </si>
  <si>
    <t>Rathgormack B N S</t>
  </si>
  <si>
    <t>Rathgormack N S</t>
  </si>
  <si>
    <t>E32PC85</t>
  </si>
  <si>
    <t>15967G</t>
  </si>
  <si>
    <t>Crimlin N S</t>
  </si>
  <si>
    <t>Crimlin</t>
  </si>
  <si>
    <t>Ross</t>
  </si>
  <si>
    <t>F23V008</t>
  </si>
  <si>
    <t>15970S</t>
  </si>
  <si>
    <t>Ballytarsna N S</t>
  </si>
  <si>
    <t>E25RW52</t>
  </si>
  <si>
    <t>15978L</t>
  </si>
  <si>
    <t>Curraheen Mxd N S</t>
  </si>
  <si>
    <t>Curraheen Mxd</t>
  </si>
  <si>
    <t>Glenbeigh</t>
  </si>
  <si>
    <t>V93XD43</t>
  </si>
  <si>
    <t>15980V</t>
  </si>
  <si>
    <t>Camcloon N S</t>
  </si>
  <si>
    <t>Camcloon</t>
  </si>
  <si>
    <t>Ballydangan</t>
  </si>
  <si>
    <t>N37YN56</t>
  </si>
  <si>
    <t>15981A</t>
  </si>
  <si>
    <t>Lakyle N S</t>
  </si>
  <si>
    <t>Whitegate Via Limerick</t>
  </si>
  <si>
    <t>Lakyle</t>
  </si>
  <si>
    <t>V94HH27</t>
  </si>
  <si>
    <t>15983E</t>
  </si>
  <si>
    <t>S N Naomh Brogain</t>
  </si>
  <si>
    <t>Bracknagh</t>
  </si>
  <si>
    <t>R51E243</t>
  </si>
  <si>
    <t>15995L</t>
  </si>
  <si>
    <t>Star Of The Sea</t>
  </si>
  <si>
    <t>Our Lady Star Of The Sea</t>
  </si>
  <si>
    <t>D04XW14</t>
  </si>
  <si>
    <t>15996N</t>
  </si>
  <si>
    <t>Rathbane N S</t>
  </si>
  <si>
    <t>Bofeenaun</t>
  </si>
  <si>
    <t>F26PC82</t>
  </si>
  <si>
    <t>15997P</t>
  </si>
  <si>
    <t>St Brendan's N.S.</t>
  </si>
  <si>
    <t>St Brendans Ns</t>
  </si>
  <si>
    <t>The Square</t>
  </si>
  <si>
    <t>Eyrecourt</t>
  </si>
  <si>
    <t>H53R772</t>
  </si>
  <si>
    <t>16009H</t>
  </si>
  <si>
    <t>Carrick Mixed N S</t>
  </si>
  <si>
    <t>Carrick Mxd N S</t>
  </si>
  <si>
    <t>F45PV27</t>
  </si>
  <si>
    <t>16013V</t>
  </si>
  <si>
    <t>Edenderry Convent N S</t>
  </si>
  <si>
    <t>St Marys Primary School</t>
  </si>
  <si>
    <t>R45DA33</t>
  </si>
  <si>
    <t>16014A</t>
  </si>
  <si>
    <t>St Finians</t>
  </si>
  <si>
    <t>Spunkane</t>
  </si>
  <si>
    <t>Waterville</t>
  </si>
  <si>
    <t>V23AX51</t>
  </si>
  <si>
    <t>16021U</t>
  </si>
  <si>
    <t>Lisaniska N S</t>
  </si>
  <si>
    <t>S N Lios An Uisce</t>
  </si>
  <si>
    <t>Beal Easa</t>
  </si>
  <si>
    <t>F26EY28</t>
  </si>
  <si>
    <t>16023B</t>
  </si>
  <si>
    <t>Rathgarogue N S</t>
  </si>
  <si>
    <t>Rathgarogue</t>
  </si>
  <si>
    <t>Y34H291</t>
  </si>
  <si>
    <t>16027J</t>
  </si>
  <si>
    <t>Stratford N S</t>
  </si>
  <si>
    <t>Stratford On Slaney</t>
  </si>
  <si>
    <t>Baltinglass</t>
  </si>
  <si>
    <t>W91DX22</t>
  </si>
  <si>
    <t>16034G</t>
  </si>
  <si>
    <t>Tulsk N S</t>
  </si>
  <si>
    <t>Tulsk</t>
  </si>
  <si>
    <t>F45VE84</t>
  </si>
  <si>
    <t>16044J</t>
  </si>
  <si>
    <t>Kilross N S</t>
  </si>
  <si>
    <t>F91ED95</t>
  </si>
  <si>
    <t>16052I</t>
  </si>
  <si>
    <t>S N Naomh Padraig Saile</t>
  </si>
  <si>
    <t>S N Sháile</t>
  </si>
  <si>
    <t>Sáile</t>
  </si>
  <si>
    <t>Gob A Choire</t>
  </si>
  <si>
    <t>F28Y229</t>
  </si>
  <si>
    <t>16054M</t>
  </si>
  <si>
    <t>Murlog N S</t>
  </si>
  <si>
    <t>Murlog</t>
  </si>
  <si>
    <t>F93AP93</t>
  </si>
  <si>
    <t>16057S</t>
  </si>
  <si>
    <t>Convent Of Mercy N S</t>
  </si>
  <si>
    <t>Belturbet Comns</t>
  </si>
  <si>
    <t>H14A009</t>
  </si>
  <si>
    <t>16067V</t>
  </si>
  <si>
    <t>Scoil Nais Finin Naofa</t>
  </si>
  <si>
    <t>Clonard N S Enfield</t>
  </si>
  <si>
    <t>Clonard</t>
  </si>
  <si>
    <t>A83TY71</t>
  </si>
  <si>
    <t>16070K</t>
  </si>
  <si>
    <t>Mountmellick Boys N S</t>
  </si>
  <si>
    <t>Scoil Phádraig Naofa, B.N.S.</t>
  </si>
  <si>
    <t>Davitt Road,</t>
  </si>
  <si>
    <t>Mountmellick,</t>
  </si>
  <si>
    <t>County Laois.</t>
  </si>
  <si>
    <t>R32DY73</t>
  </si>
  <si>
    <t>16071M</t>
  </si>
  <si>
    <t>Scoil Chroi Naofa</t>
  </si>
  <si>
    <t>Athenry Convent</t>
  </si>
  <si>
    <t>H65C860</t>
  </si>
  <si>
    <t>16072O</t>
  </si>
  <si>
    <t>Newbawn N S</t>
  </si>
  <si>
    <t>Sacred Heart N.S.</t>
  </si>
  <si>
    <t>Newbawn</t>
  </si>
  <si>
    <t>Co.Wexford.</t>
  </si>
  <si>
    <t>Y35WT27</t>
  </si>
  <si>
    <t>16077B</t>
  </si>
  <si>
    <t>Ardfinnan N S</t>
  </si>
  <si>
    <t>E91X6F9</t>
  </si>
  <si>
    <t>16080N</t>
  </si>
  <si>
    <t>S N Phadraig Naofa</t>
  </si>
  <si>
    <t>Tullow Monastery N S</t>
  </si>
  <si>
    <t>Patrician Brothers</t>
  </si>
  <si>
    <t>R93C594</t>
  </si>
  <si>
    <t>16083T</t>
  </si>
  <si>
    <t>Virginia Mxd N S</t>
  </si>
  <si>
    <t>Virginia Ns</t>
  </si>
  <si>
    <t>A82FA09</t>
  </si>
  <si>
    <t>16087E</t>
  </si>
  <si>
    <t>Kealkil N S</t>
  </si>
  <si>
    <t>P75FF21</t>
  </si>
  <si>
    <t>16092U</t>
  </si>
  <si>
    <t>Athlone N S</t>
  </si>
  <si>
    <t>Athlone Mixed Ns</t>
  </si>
  <si>
    <t>Arcadia</t>
  </si>
  <si>
    <t>N37CX20</t>
  </si>
  <si>
    <t>16093W</t>
  </si>
  <si>
    <t>Ballyconnell Mxd N S</t>
  </si>
  <si>
    <t>Scoil Naomh Bríd Ns</t>
  </si>
  <si>
    <t>H14HK81</t>
  </si>
  <si>
    <t>16100Q</t>
  </si>
  <si>
    <t>Mercy Convent N S</t>
  </si>
  <si>
    <t>Navan Convent (2)</t>
  </si>
  <si>
    <t>Railway Street</t>
  </si>
  <si>
    <t>Co. Meath</t>
  </si>
  <si>
    <t>C15EA40</t>
  </si>
  <si>
    <t>16108J</t>
  </si>
  <si>
    <t>Scoil Naomh Treasa C</t>
  </si>
  <si>
    <t>Clonmany N S G</t>
  </si>
  <si>
    <t>Tiernasligo Urris Clonmany</t>
  </si>
  <si>
    <t>F93KD53</t>
  </si>
  <si>
    <t>16109L</t>
  </si>
  <si>
    <t>Ballycotton</t>
  </si>
  <si>
    <t>P25RX22</t>
  </si>
  <si>
    <t>16111V</t>
  </si>
  <si>
    <t>Killusty N S</t>
  </si>
  <si>
    <t>Killusty</t>
  </si>
  <si>
    <t>E91XE12</t>
  </si>
  <si>
    <t>16112A</t>
  </si>
  <si>
    <t>St Marys Convent</t>
  </si>
  <si>
    <t>E45DX78</t>
  </si>
  <si>
    <t>16113C</t>
  </si>
  <si>
    <t>Sn Toin Na Gaoithe</t>
  </si>
  <si>
    <t>Toin Ré Gaoith, Acaill,</t>
  </si>
  <si>
    <t>Cathair Na Mart</t>
  </si>
  <si>
    <t>F28R239</t>
  </si>
  <si>
    <t>16116I</t>
  </si>
  <si>
    <t>S N Naomh Colmain</t>
  </si>
  <si>
    <t>Higginstown N S</t>
  </si>
  <si>
    <t>Clarach Higginstown</t>
  </si>
  <si>
    <t>R95YW73</t>
  </si>
  <si>
    <t>16118M</t>
  </si>
  <si>
    <t>Donoughmore Ns</t>
  </si>
  <si>
    <t>V94X051</t>
  </si>
  <si>
    <t>16121B</t>
  </si>
  <si>
    <t>Attymon N S</t>
  </si>
  <si>
    <t>Attymon</t>
  </si>
  <si>
    <t>H65PT02</t>
  </si>
  <si>
    <t>16122D</t>
  </si>
  <si>
    <t>Knock N S</t>
  </si>
  <si>
    <t>Knock</t>
  </si>
  <si>
    <t>F12KF89</t>
  </si>
  <si>
    <t>16127N</t>
  </si>
  <si>
    <t>Gorthaganny N S</t>
  </si>
  <si>
    <t>Carrowbehy Po</t>
  </si>
  <si>
    <t>F45C951</t>
  </si>
  <si>
    <t>16128P</t>
  </si>
  <si>
    <t>Bunscoil Na Toirbhirte</t>
  </si>
  <si>
    <t>P67 Fe82</t>
  </si>
  <si>
    <t>P67FE82</t>
  </si>
  <si>
    <t>16129R</t>
  </si>
  <si>
    <t>Corcaghan N S</t>
  </si>
  <si>
    <t>Corcaghan</t>
  </si>
  <si>
    <t>Stranooden</t>
  </si>
  <si>
    <t>H18E284</t>
  </si>
  <si>
    <t>16130C</t>
  </si>
  <si>
    <t>Killenummery N S</t>
  </si>
  <si>
    <t>Killenummery</t>
  </si>
  <si>
    <t>F91RT98</t>
  </si>
  <si>
    <t>16136O</t>
  </si>
  <si>
    <t>Cliffoney N S</t>
  </si>
  <si>
    <t>F91YC85</t>
  </si>
  <si>
    <t>16137Q</t>
  </si>
  <si>
    <t>Drumfad N S</t>
  </si>
  <si>
    <t>Kerrykeel P O</t>
  </si>
  <si>
    <t>F92P683</t>
  </si>
  <si>
    <t>16138S</t>
  </si>
  <si>
    <t>Raphoe Central N S</t>
  </si>
  <si>
    <t>Raphoe Joint N S</t>
  </si>
  <si>
    <t>Raphoe</t>
  </si>
  <si>
    <t>F93E367</t>
  </si>
  <si>
    <t>16140F</t>
  </si>
  <si>
    <t>Skeaghvastheen N S</t>
  </si>
  <si>
    <t>Skeaghvastheen</t>
  </si>
  <si>
    <t>R95D529</t>
  </si>
  <si>
    <t>16143L</t>
  </si>
  <si>
    <t>S N Pheadair Agus Phoil</t>
  </si>
  <si>
    <t>Droim Conrach</t>
  </si>
  <si>
    <t>Drumconrath</t>
  </si>
  <si>
    <t>C15TX05</t>
  </si>
  <si>
    <t>16145P</t>
  </si>
  <si>
    <t>Bunscoil Loreto</t>
  </si>
  <si>
    <t>Loreto Primary</t>
  </si>
  <si>
    <t>St Michael's Road</t>
  </si>
  <si>
    <t>Y25HD34</t>
  </si>
  <si>
    <t>16159D</t>
  </si>
  <si>
    <t>Convent National School</t>
  </si>
  <si>
    <t>Mallow Convent N S</t>
  </si>
  <si>
    <t>P51D958</t>
  </si>
  <si>
    <t>16160L</t>
  </si>
  <si>
    <t>Clonaghadoo N S</t>
  </si>
  <si>
    <t>Clonaghadoo</t>
  </si>
  <si>
    <t>R35W427</t>
  </si>
  <si>
    <t>16166A</t>
  </si>
  <si>
    <t>Carrig N S</t>
  </si>
  <si>
    <t>Carrig</t>
  </si>
  <si>
    <t>Co- Offaly</t>
  </si>
  <si>
    <t>R42TN60</t>
  </si>
  <si>
    <t>16170O</t>
  </si>
  <si>
    <t>Cloghans N S</t>
  </si>
  <si>
    <t>Cloghans</t>
  </si>
  <si>
    <t>F26A403</t>
  </si>
  <si>
    <t>16173U</t>
  </si>
  <si>
    <t>Kinaffe N S</t>
  </si>
  <si>
    <t>F12FW71</t>
  </si>
  <si>
    <t>16177F</t>
  </si>
  <si>
    <t>Lindsay Road N S</t>
  </si>
  <si>
    <t>Lindsay Glasnevin</t>
  </si>
  <si>
    <t>Lindsay Road</t>
  </si>
  <si>
    <t>D09YH93</t>
  </si>
  <si>
    <t>16186G</t>
  </si>
  <si>
    <t>Inch N S</t>
  </si>
  <si>
    <t>V95TC60</t>
  </si>
  <si>
    <t>16202B</t>
  </si>
  <si>
    <t>Castleblayney Convent National School</t>
  </si>
  <si>
    <t>The Girls School</t>
  </si>
  <si>
    <t>A75XT66</t>
  </si>
  <si>
    <t>16204F</t>
  </si>
  <si>
    <t>S N An Moinin Rua</t>
  </si>
  <si>
    <t>Caislean An Chumair</t>
  </si>
  <si>
    <t>R95F8WP</t>
  </si>
  <si>
    <t>16208N</t>
  </si>
  <si>
    <t>Scoil Náisíunta Naomh Feichín</t>
  </si>
  <si>
    <t>Termonfeckin Mixed</t>
  </si>
  <si>
    <t>Termonfeckin</t>
  </si>
  <si>
    <t>A92YN15</t>
  </si>
  <si>
    <t>16211C</t>
  </si>
  <si>
    <t>Two Mile Borris N S</t>
  </si>
  <si>
    <t>Scoil Mochaomhóg Naofa</t>
  </si>
  <si>
    <t>Two Mile Borris</t>
  </si>
  <si>
    <t>E41T868</t>
  </si>
  <si>
    <t>16217O</t>
  </si>
  <si>
    <t>An Bhreac Chluain B</t>
  </si>
  <si>
    <t>Annascaul</t>
  </si>
  <si>
    <t>V92T9P1</t>
  </si>
  <si>
    <t>16230G</t>
  </si>
  <si>
    <t>S N Lisnafunchin</t>
  </si>
  <si>
    <t>Lisnafunchin Mixed</t>
  </si>
  <si>
    <t>R95TKD2</t>
  </si>
  <si>
    <t>16237U</t>
  </si>
  <si>
    <t>Dromtrasna N S</t>
  </si>
  <si>
    <t>Dromtrasna National School</t>
  </si>
  <si>
    <t>Dromtrasna North</t>
  </si>
  <si>
    <t>V94W5RC</t>
  </si>
  <si>
    <t>16239B</t>
  </si>
  <si>
    <t>Meenkilly N S</t>
  </si>
  <si>
    <t>V94CXH1</t>
  </si>
  <si>
    <t>16242N</t>
  </si>
  <si>
    <t>S N Dumhach Beag</t>
  </si>
  <si>
    <t>Dumhach Beag</t>
  </si>
  <si>
    <t>Baile Lair</t>
  </si>
  <si>
    <t>F92D597</t>
  </si>
  <si>
    <t>16246V</t>
  </si>
  <si>
    <t>Drumclugh N S</t>
  </si>
  <si>
    <t>P75VA47</t>
  </si>
  <si>
    <t>16249E</t>
  </si>
  <si>
    <t>Bellurgan N S</t>
  </si>
  <si>
    <t>New Road</t>
  </si>
  <si>
    <t>Bellurgan</t>
  </si>
  <si>
    <t>A91N288</t>
  </si>
  <si>
    <t>16250M</t>
  </si>
  <si>
    <t>Templetuohy N S</t>
  </si>
  <si>
    <t>E41FX03</t>
  </si>
  <si>
    <t>16259H</t>
  </si>
  <si>
    <t>Kilcolman N S</t>
  </si>
  <si>
    <t>Kilcolman</t>
  </si>
  <si>
    <t>Enniskeane</t>
  </si>
  <si>
    <t>P47X526</t>
  </si>
  <si>
    <t>16264A</t>
  </si>
  <si>
    <t>Abbeyfeale B N S 1</t>
  </si>
  <si>
    <t>Abbeyfeale Bns 1</t>
  </si>
  <si>
    <t>V94DH96</t>
  </si>
  <si>
    <t>16267G</t>
  </si>
  <si>
    <t>St Patricks Boys National School</t>
  </si>
  <si>
    <t>Donabate</t>
  </si>
  <si>
    <t>K36W309</t>
  </si>
  <si>
    <t>16269K</t>
  </si>
  <si>
    <t>Killasser Ns</t>
  </si>
  <si>
    <t>Killasser</t>
  </si>
  <si>
    <t>F12AH68</t>
  </si>
  <si>
    <t>16271U</t>
  </si>
  <si>
    <t>Watergrasshill N S</t>
  </si>
  <si>
    <t>Watergrasshill</t>
  </si>
  <si>
    <t>T56EW80</t>
  </si>
  <si>
    <t>16276H</t>
  </si>
  <si>
    <t>Ballycommon</t>
  </si>
  <si>
    <t>E45P227</t>
  </si>
  <si>
    <t>16279N</t>
  </si>
  <si>
    <t>Scoil Choluim</t>
  </si>
  <si>
    <t>Ballyheerin</t>
  </si>
  <si>
    <t>Fanad</t>
  </si>
  <si>
    <t>F92ND30</t>
  </si>
  <si>
    <t>16281A</t>
  </si>
  <si>
    <t>Sn Naomh Gobnait</t>
  </si>
  <si>
    <t>Baile An Fheirtéaraigh</t>
  </si>
  <si>
    <t>Trá Lí</t>
  </si>
  <si>
    <t>V92NY00</t>
  </si>
  <si>
    <t>16283E</t>
  </si>
  <si>
    <t>S N Pol A Tsomais</t>
  </si>
  <si>
    <t>Poll A Tsomais N S</t>
  </si>
  <si>
    <t>F26WD26</t>
  </si>
  <si>
    <t>16286K</t>
  </si>
  <si>
    <t>Carrigboy N S</t>
  </si>
  <si>
    <t>P75FH76</t>
  </si>
  <si>
    <t>16289Q</t>
  </si>
  <si>
    <t>St Johns N S</t>
  </si>
  <si>
    <t>Carrowmore N S</t>
  </si>
  <si>
    <t>Carrowmore</t>
  </si>
  <si>
    <t>F12CX29</t>
  </si>
  <si>
    <t>16291D</t>
  </si>
  <si>
    <t>Clooncagh N S</t>
  </si>
  <si>
    <t>Clooncagh</t>
  </si>
  <si>
    <t>Strokestown</t>
  </si>
  <si>
    <t>F42V580</t>
  </si>
  <si>
    <t>16293H</t>
  </si>
  <si>
    <t>S N Cill Richill</t>
  </si>
  <si>
    <t>Baile Locha Riabhach</t>
  </si>
  <si>
    <t>H62KC82</t>
  </si>
  <si>
    <t>16302F</t>
  </si>
  <si>
    <t>St Brigids N S</t>
  </si>
  <si>
    <t>Ballysax Ns</t>
  </si>
  <si>
    <t>Ballysax</t>
  </si>
  <si>
    <t>R56E782</t>
  </si>
  <si>
    <t>16304J</t>
  </si>
  <si>
    <t>Milltownpass N S</t>
  </si>
  <si>
    <t>Milltownpass</t>
  </si>
  <si>
    <t>N91D792</t>
  </si>
  <si>
    <t>16311G</t>
  </si>
  <si>
    <t>Graig Na Manach Buac</t>
  </si>
  <si>
    <t>Graigenamanagh B</t>
  </si>
  <si>
    <t>Graignamanagh</t>
  </si>
  <si>
    <t>R95Y971</t>
  </si>
  <si>
    <t>16316Q</t>
  </si>
  <si>
    <t>Arva</t>
  </si>
  <si>
    <t>H12XT66</t>
  </si>
  <si>
    <t>16319W</t>
  </si>
  <si>
    <t>Castleblayney Convent Infants National School</t>
  </si>
  <si>
    <t>The Junior School</t>
  </si>
  <si>
    <t>Laurel Hill</t>
  </si>
  <si>
    <t>A75KC57</t>
  </si>
  <si>
    <t>16332O</t>
  </si>
  <si>
    <t>St Patricks Snr Mixed</t>
  </si>
  <si>
    <t>St Patrick's Sns</t>
  </si>
  <si>
    <t>Beau Piers Lane</t>
  </si>
  <si>
    <t>K34X751</t>
  </si>
  <si>
    <t>16333Q</t>
  </si>
  <si>
    <t>St Patricks Jnr Mixed</t>
  </si>
  <si>
    <t>St Patricks Jun Mxd</t>
  </si>
  <si>
    <t>Tennis Court Lane,</t>
  </si>
  <si>
    <t>Skerries,</t>
  </si>
  <si>
    <t>K34D799</t>
  </si>
  <si>
    <t>16334S</t>
  </si>
  <si>
    <t>Ballintubber,</t>
  </si>
  <si>
    <t>County Roscommon</t>
  </si>
  <si>
    <t>F45RR67</t>
  </si>
  <si>
    <t>16335U</t>
  </si>
  <si>
    <t>Rylane N S</t>
  </si>
  <si>
    <t>Rylane</t>
  </si>
  <si>
    <t>P32FD99</t>
  </si>
  <si>
    <t>16339F</t>
  </si>
  <si>
    <t>S N Iosef Naofa</t>
  </si>
  <si>
    <t>St Josephs Mardyke</t>
  </si>
  <si>
    <t>Mardyke</t>
  </si>
  <si>
    <t>T12YY07</t>
  </si>
  <si>
    <t>16340N</t>
  </si>
  <si>
    <t>Ballinagore Mixed N S</t>
  </si>
  <si>
    <t>Ballinagore Mxd N S</t>
  </si>
  <si>
    <t>Ballinagore</t>
  </si>
  <si>
    <t>Kilbeggan</t>
  </si>
  <si>
    <t>N91XF57</t>
  </si>
  <si>
    <t>16344V</t>
  </si>
  <si>
    <t>St Marys Jnr B N S</t>
  </si>
  <si>
    <t>St.Flannan Street</t>
  </si>
  <si>
    <t>E45W880</t>
  </si>
  <si>
    <t>16345A</t>
  </si>
  <si>
    <t>Nurney</t>
  </si>
  <si>
    <t>R51YC66</t>
  </si>
  <si>
    <t>16349I</t>
  </si>
  <si>
    <t>S N An Droim Mor</t>
  </si>
  <si>
    <t>An Droim Mor N S</t>
  </si>
  <si>
    <t>An Droim Mor</t>
  </si>
  <si>
    <t>Killygordon</t>
  </si>
  <si>
    <t>F93A275</t>
  </si>
  <si>
    <t>16352U</t>
  </si>
  <si>
    <t>St Brigids Boys N S</t>
  </si>
  <si>
    <t>Foxrock Boys</t>
  </si>
  <si>
    <t>D18W406</t>
  </si>
  <si>
    <t>16353W</t>
  </si>
  <si>
    <t>St Brigids Girls N S</t>
  </si>
  <si>
    <t>Foxrock Girls</t>
  </si>
  <si>
    <t>The Park</t>
  </si>
  <si>
    <t>Cabinteely</t>
  </si>
  <si>
    <t>D18TN66</t>
  </si>
  <si>
    <t>16357H</t>
  </si>
  <si>
    <t>S N Fhionntra</t>
  </si>
  <si>
    <t>Fintra</t>
  </si>
  <si>
    <t>F94PX38</t>
  </si>
  <si>
    <t>16375J</t>
  </si>
  <si>
    <t>Frosses N S</t>
  </si>
  <si>
    <t>Frosses</t>
  </si>
  <si>
    <t>F94PH26</t>
  </si>
  <si>
    <t>16377N</t>
  </si>
  <si>
    <t>St Marys National School</t>
  </si>
  <si>
    <t>Orilia Terrace,</t>
  </si>
  <si>
    <t>P24FR98</t>
  </si>
  <si>
    <t>16379R</t>
  </si>
  <si>
    <t>Valley N S</t>
  </si>
  <si>
    <t>Dugort</t>
  </si>
  <si>
    <t>Achill</t>
  </si>
  <si>
    <t>F28HY27</t>
  </si>
  <si>
    <t>16384K</t>
  </si>
  <si>
    <t>Sn Arainn Mhor Ii</t>
  </si>
  <si>
    <t>Arranmore 2 N S</t>
  </si>
  <si>
    <t>Arainn Mhor</t>
  </si>
  <si>
    <t>F92AE75</t>
  </si>
  <si>
    <t>16390F</t>
  </si>
  <si>
    <t>Killshandra</t>
  </si>
  <si>
    <t>H12P738</t>
  </si>
  <si>
    <t>16396R</t>
  </si>
  <si>
    <t>Boherbue N S</t>
  </si>
  <si>
    <t>Boherbue</t>
  </si>
  <si>
    <t>P51RY99</t>
  </si>
  <si>
    <t>16406R</t>
  </si>
  <si>
    <t>Bennettsbridge Mixed</t>
  </si>
  <si>
    <t>Bennettsbridge</t>
  </si>
  <si>
    <t>R95R280</t>
  </si>
  <si>
    <t>16409A</t>
  </si>
  <si>
    <t>Ballygarrett N S</t>
  </si>
  <si>
    <t>Ballygarrett</t>
  </si>
  <si>
    <t>Y25AE64</t>
  </si>
  <si>
    <t>16410I</t>
  </si>
  <si>
    <t>Ballinderry N S</t>
  </si>
  <si>
    <t>Cummer</t>
  </si>
  <si>
    <t>H54PX07</t>
  </si>
  <si>
    <t>16427C</t>
  </si>
  <si>
    <t>Clonown N S</t>
  </si>
  <si>
    <t>N37E0W0</t>
  </si>
  <si>
    <t>16430O</t>
  </si>
  <si>
    <t>Owning National School</t>
  </si>
  <si>
    <t>Owning Con Piltown</t>
  </si>
  <si>
    <t>Piltown</t>
  </si>
  <si>
    <t>E32DX43</t>
  </si>
  <si>
    <t>16431Q</t>
  </si>
  <si>
    <t>S N Oilibear Beannaithe</t>
  </si>
  <si>
    <t>Stonetown N S</t>
  </si>
  <si>
    <t>Stonetown Lubhadh</t>
  </si>
  <si>
    <t>A91X923</t>
  </si>
  <si>
    <t>16435B</t>
  </si>
  <si>
    <t>St Ciarans Mixed N S</t>
  </si>
  <si>
    <t>Ballycumber N S</t>
  </si>
  <si>
    <t>Ballycumber</t>
  </si>
  <si>
    <t>R35P448</t>
  </si>
  <si>
    <t>16439J</t>
  </si>
  <si>
    <t>Scoil Na Mbearnan</t>
  </si>
  <si>
    <t>Scoil Na Mbearnain</t>
  </si>
  <si>
    <t>V94P6Y6</t>
  </si>
  <si>
    <t>16443A</t>
  </si>
  <si>
    <t>Scoil Padraig Naofa B</t>
  </si>
  <si>
    <t>Scoil Padraig Naof B</t>
  </si>
  <si>
    <t>V94NX84</t>
  </si>
  <si>
    <t>16444C</t>
  </si>
  <si>
    <t>Scoil Padraig Naofa C</t>
  </si>
  <si>
    <t>Scoil Padraig Naof C</t>
  </si>
  <si>
    <t>V94X3W6</t>
  </si>
  <si>
    <t>16445E</t>
  </si>
  <si>
    <t>Clogh B Castlecomer</t>
  </si>
  <si>
    <t>Boneyarrow</t>
  </si>
  <si>
    <t>Clogh</t>
  </si>
  <si>
    <t>R95YP5W</t>
  </si>
  <si>
    <t>16456J</t>
  </si>
  <si>
    <t>Scoil Naisiunta Eirc</t>
  </si>
  <si>
    <t>Sn Naomh Erc</t>
  </si>
  <si>
    <t>Baile An Mhoraigh</t>
  </si>
  <si>
    <t>Baile Na Ngall</t>
  </si>
  <si>
    <t>V92W592</t>
  </si>
  <si>
    <t>16458N</t>
  </si>
  <si>
    <t>Inver N S</t>
  </si>
  <si>
    <t>F94HE42</t>
  </si>
  <si>
    <t>16461C</t>
  </si>
  <si>
    <t>Caisleain Nua Liamhna</t>
  </si>
  <si>
    <t>Newcastle</t>
  </si>
  <si>
    <t>Newcastle Lyons</t>
  </si>
  <si>
    <t>D22V9X3</t>
  </si>
  <si>
    <t>16464I</t>
  </si>
  <si>
    <t>Castleblakeney N S</t>
  </si>
  <si>
    <t>Castleblakeney</t>
  </si>
  <si>
    <t>H53Y650</t>
  </si>
  <si>
    <t>16469S</t>
  </si>
  <si>
    <t>St Nicholas Monastery Ns</t>
  </si>
  <si>
    <t>De La Salle Primary</t>
  </si>
  <si>
    <t>Philip Street</t>
  </si>
  <si>
    <t>A91X223</t>
  </si>
  <si>
    <t>16471F</t>
  </si>
  <si>
    <t>St Davadogs N S</t>
  </si>
  <si>
    <t>Tamney N S</t>
  </si>
  <si>
    <t>Tamney</t>
  </si>
  <si>
    <t>F92XH92</t>
  </si>
  <si>
    <t>16474L</t>
  </si>
  <si>
    <t>Carrigallen N S</t>
  </si>
  <si>
    <t>Scoil Mhuire Naofa</t>
  </si>
  <si>
    <t>Longford Road</t>
  </si>
  <si>
    <t>H12HK79</t>
  </si>
  <si>
    <t>16485Q</t>
  </si>
  <si>
    <t>St Brendans Mixed N S</t>
  </si>
  <si>
    <t>Newmarket N.S.</t>
  </si>
  <si>
    <t>Hugginstown</t>
  </si>
  <si>
    <t>R95A394</t>
  </si>
  <si>
    <t>16492N</t>
  </si>
  <si>
    <t>Rathlee N S</t>
  </si>
  <si>
    <t>Easkey</t>
  </si>
  <si>
    <t>F26PY11</t>
  </si>
  <si>
    <t>16508C</t>
  </si>
  <si>
    <t>Scoil Athain</t>
  </si>
  <si>
    <t>Ahane Ns</t>
  </si>
  <si>
    <t>Laught</t>
  </si>
  <si>
    <t>Lisnagry</t>
  </si>
  <si>
    <t>V94EY11</t>
  </si>
  <si>
    <t>16520P</t>
  </si>
  <si>
    <t>St Mary's N.S.</t>
  </si>
  <si>
    <t>St. Mary's N.S.</t>
  </si>
  <si>
    <t>Drung</t>
  </si>
  <si>
    <t>H12P598</t>
  </si>
  <si>
    <t>16549Q</t>
  </si>
  <si>
    <t>Scoil Naoimh Pio</t>
  </si>
  <si>
    <t>Cnoc Comain</t>
  </si>
  <si>
    <t>Knockcommon</t>
  </si>
  <si>
    <t>Beauparc</t>
  </si>
  <si>
    <t>C15X959</t>
  </si>
  <si>
    <t>16562I</t>
  </si>
  <si>
    <t>Knockanillo N S</t>
  </si>
  <si>
    <t>F26F867</t>
  </si>
  <si>
    <t>16566Q</t>
  </si>
  <si>
    <t>Scoil Brid</t>
  </si>
  <si>
    <t>St Brigids Convent N S</t>
  </si>
  <si>
    <t>W23R8Y9</t>
  </si>
  <si>
    <t>16567S</t>
  </si>
  <si>
    <t>Haddington Road</t>
  </si>
  <si>
    <t>Ballsbridge</t>
  </si>
  <si>
    <t>D04 Cp27</t>
  </si>
  <si>
    <t>D04CP27</t>
  </si>
  <si>
    <t>16573N</t>
  </si>
  <si>
    <t>St Brigids School</t>
  </si>
  <si>
    <t>Trafalgar Road</t>
  </si>
  <si>
    <t>A63WR64</t>
  </si>
  <si>
    <t>16577V</t>
  </si>
  <si>
    <t>St Brigids Convent</t>
  </si>
  <si>
    <t>D11VF95</t>
  </si>
  <si>
    <t>16596C</t>
  </si>
  <si>
    <t>St Feichins N School</t>
  </si>
  <si>
    <t>S N An Mhainistear</t>
  </si>
  <si>
    <t>Abbey</t>
  </si>
  <si>
    <t>H62FY64</t>
  </si>
  <si>
    <t>16603T</t>
  </si>
  <si>
    <t>Killian National School</t>
  </si>
  <si>
    <t>Killian</t>
  </si>
  <si>
    <t>F94RD30</t>
  </si>
  <si>
    <t>16605A</t>
  </si>
  <si>
    <t>Kilrane N S</t>
  </si>
  <si>
    <t>Kilrane</t>
  </si>
  <si>
    <t>Rosslare Harbour</t>
  </si>
  <si>
    <t>Y35RT21</t>
  </si>
  <si>
    <t>16608G</t>
  </si>
  <si>
    <t>Killybegs Common N S</t>
  </si>
  <si>
    <t>The Commons N.S.</t>
  </si>
  <si>
    <t>F94XY84</t>
  </si>
  <si>
    <t>16611S</t>
  </si>
  <si>
    <t>Glentogher Con N S</t>
  </si>
  <si>
    <t>Glentogher Con</t>
  </si>
  <si>
    <t>Carndonagh</t>
  </si>
  <si>
    <t>F93HC04</t>
  </si>
  <si>
    <t>16617H</t>
  </si>
  <si>
    <t>Ballyadams N S</t>
  </si>
  <si>
    <t>Ballyadams</t>
  </si>
  <si>
    <t>Via Athy</t>
  </si>
  <si>
    <t>R14E225</t>
  </si>
  <si>
    <t>16618J</t>
  </si>
  <si>
    <t>Myna N S</t>
  </si>
  <si>
    <t>Kilmeena</t>
  </si>
  <si>
    <t>F28R598</t>
  </si>
  <si>
    <t>16620T</t>
  </si>
  <si>
    <t>Daingean N S</t>
  </si>
  <si>
    <t>Daingean</t>
  </si>
  <si>
    <t>R35AH95</t>
  </si>
  <si>
    <t>16629O</t>
  </si>
  <si>
    <t>Kilternan Church Of Ireland Ns</t>
  </si>
  <si>
    <t>Kilternan N S</t>
  </si>
  <si>
    <t>Kilternan</t>
  </si>
  <si>
    <t>D18A599</t>
  </si>
  <si>
    <t>16630W</t>
  </si>
  <si>
    <t>Ceara N S</t>
  </si>
  <si>
    <t>Rev John Geelan Pp</t>
  </si>
  <si>
    <t>Bonniconlon</t>
  </si>
  <si>
    <t>F26E782</t>
  </si>
  <si>
    <t>16634H</t>
  </si>
  <si>
    <t>Roundwood N S</t>
  </si>
  <si>
    <t>Roundwood</t>
  </si>
  <si>
    <t>A98RP49</t>
  </si>
  <si>
    <t>16635J</t>
  </si>
  <si>
    <t>Scoil Náisiúnta Naomh Pádraig</t>
  </si>
  <si>
    <t>Curragh Camp</t>
  </si>
  <si>
    <t>R56Y623</t>
  </si>
  <si>
    <t>16636L</t>
  </si>
  <si>
    <t>Curragh Camp G N S</t>
  </si>
  <si>
    <t>R56Y860</t>
  </si>
  <si>
    <t>16639R</t>
  </si>
  <si>
    <t>Sn Deaghan O Ceallaigh</t>
  </si>
  <si>
    <t>O Ceallaigh Athlone</t>
  </si>
  <si>
    <t>The Batteries</t>
  </si>
  <si>
    <t>N37X273</t>
  </si>
  <si>
    <t>16642G</t>
  </si>
  <si>
    <t>St Francis' National School</t>
  </si>
  <si>
    <t>S N Cluain Maine</t>
  </si>
  <si>
    <t>Clonmaney</t>
  </si>
  <si>
    <t>F93R621</t>
  </si>
  <si>
    <t>16646O</t>
  </si>
  <si>
    <t>St Mary's Con Trim</t>
  </si>
  <si>
    <t>C15WF98</t>
  </si>
  <si>
    <t>16648S</t>
  </si>
  <si>
    <t>Ath Treasna G N S</t>
  </si>
  <si>
    <t>Ath Treasna</t>
  </si>
  <si>
    <t>Poundhill</t>
  </si>
  <si>
    <t>P51KW83</t>
  </si>
  <si>
    <t>16651H</t>
  </si>
  <si>
    <t>St Clares Convent N S</t>
  </si>
  <si>
    <t>St Clares Convent</t>
  </si>
  <si>
    <t>Harolds Cross Road</t>
  </si>
  <si>
    <t>D6WWC86</t>
  </si>
  <si>
    <t>16654N</t>
  </si>
  <si>
    <t>S N Brighde</t>
  </si>
  <si>
    <t>Milltown</t>
  </si>
  <si>
    <t>W12PF82</t>
  </si>
  <si>
    <t>16655P</t>
  </si>
  <si>
    <t>St. Nicholas Primary School</t>
  </si>
  <si>
    <t>Longwood N S Enfield</t>
  </si>
  <si>
    <t>Longwood</t>
  </si>
  <si>
    <t>A83K889</t>
  </si>
  <si>
    <t>16659A</t>
  </si>
  <si>
    <t>St Columbas Con G &amp; I</t>
  </si>
  <si>
    <t>Iona Road N S</t>
  </si>
  <si>
    <t>Iona Road</t>
  </si>
  <si>
    <t>D09YX46</t>
  </si>
  <si>
    <t>16664Q</t>
  </si>
  <si>
    <t>Bruckless N S</t>
  </si>
  <si>
    <t>Bruckless</t>
  </si>
  <si>
    <t>F94E427</t>
  </si>
  <si>
    <t>16665S</t>
  </si>
  <si>
    <t>St Marys Mixed N S</t>
  </si>
  <si>
    <t>St Mary's Drumlish</t>
  </si>
  <si>
    <t>Drumlish</t>
  </si>
  <si>
    <t>N39AF54</t>
  </si>
  <si>
    <t>16667W</t>
  </si>
  <si>
    <t>Tobar An Leinn</t>
  </si>
  <si>
    <t>Raheen</t>
  </si>
  <si>
    <t>R32R296</t>
  </si>
  <si>
    <t>16671N</t>
  </si>
  <si>
    <t>S N Cnoc Na Naomh</t>
  </si>
  <si>
    <t>Cnoc Na Naomh N S</t>
  </si>
  <si>
    <t>Doire Chonaire</t>
  </si>
  <si>
    <t>F92H213</t>
  </si>
  <si>
    <t>16672P</t>
  </si>
  <si>
    <t>Lurgybrack N S</t>
  </si>
  <si>
    <t>Lurgybrack</t>
  </si>
  <si>
    <t>F92HP82</t>
  </si>
  <si>
    <t>16673R</t>
  </si>
  <si>
    <t>S N Baile Cuisin</t>
  </si>
  <si>
    <t>Cushinstown</t>
  </si>
  <si>
    <t>Cushinstown Ns</t>
  </si>
  <si>
    <t>Foulksmills</t>
  </si>
  <si>
    <t>Y35FF98</t>
  </si>
  <si>
    <t>16675V</t>
  </si>
  <si>
    <t>Scoil Naomh Lucais</t>
  </si>
  <si>
    <t>Saint Lukes National School</t>
  </si>
  <si>
    <t>Hollywood Road</t>
  </si>
  <si>
    <t>Tyrellstown</t>
  </si>
  <si>
    <t>D15CH64</t>
  </si>
  <si>
    <t>16677C</t>
  </si>
  <si>
    <t>Bunscoil Na Mbraithre</t>
  </si>
  <si>
    <t>Cbs Primary School</t>
  </si>
  <si>
    <t>V95NX02</t>
  </si>
  <si>
    <t>16680O</t>
  </si>
  <si>
    <t>Scoil Colmcille</t>
  </si>
  <si>
    <t>Blarney St Cbs Cork</t>
  </si>
  <si>
    <t>Blarney St</t>
  </si>
  <si>
    <t>T23H968</t>
  </si>
  <si>
    <t>16681Q</t>
  </si>
  <si>
    <t>Scoil Na Mbraithre</t>
  </si>
  <si>
    <t>Rathluirc C B S</t>
  </si>
  <si>
    <t>P56FX51</t>
  </si>
  <si>
    <t>16683U</t>
  </si>
  <si>
    <t>Bishop Murphy Memorial School</t>
  </si>
  <si>
    <t>P61XN80</t>
  </si>
  <si>
    <t>16684W</t>
  </si>
  <si>
    <t>Midleton C B S</t>
  </si>
  <si>
    <t>P25EK13</t>
  </si>
  <si>
    <t>16695E</t>
  </si>
  <si>
    <t>Nth Brunswick C B S</t>
  </si>
  <si>
    <t>North Brunswick Street</t>
  </si>
  <si>
    <t>D07P529</t>
  </si>
  <si>
    <t>16703A</t>
  </si>
  <si>
    <t>Scoil Iognaid Ris</t>
  </si>
  <si>
    <t>V92E062</t>
  </si>
  <si>
    <t>16705E</t>
  </si>
  <si>
    <t>An Tom Ard</t>
  </si>
  <si>
    <t>Baile Atha I</t>
  </si>
  <si>
    <t>Co. Chill Dara</t>
  </si>
  <si>
    <t>R14D773</t>
  </si>
  <si>
    <t>16706G</t>
  </si>
  <si>
    <t>Kilcock</t>
  </si>
  <si>
    <t>W23RX07</t>
  </si>
  <si>
    <t>16707I</t>
  </si>
  <si>
    <t>Scoil Naisiunta Naomh Pheadar</t>
  </si>
  <si>
    <t>St Peters National School</t>
  </si>
  <si>
    <t>W34K449</t>
  </si>
  <si>
    <t>16712B</t>
  </si>
  <si>
    <t>Scoil Naomh Iosaf</t>
  </si>
  <si>
    <t>V94FK30</t>
  </si>
  <si>
    <t>16713D</t>
  </si>
  <si>
    <t>Doon C B S Limerick</t>
  </si>
  <si>
    <t>V94C3V5</t>
  </si>
  <si>
    <t>16715H</t>
  </si>
  <si>
    <t>St John The Baptist Boys N S</t>
  </si>
  <si>
    <t>St Johns The Baptist Boys N S</t>
  </si>
  <si>
    <t>Downey Street</t>
  </si>
  <si>
    <t>Pennywell</t>
  </si>
  <si>
    <t>V94FA44</t>
  </si>
  <si>
    <t>16722E</t>
  </si>
  <si>
    <t>Kells Bns</t>
  </si>
  <si>
    <t>A82 Ff86</t>
  </si>
  <si>
    <t>A82FF86</t>
  </si>
  <si>
    <t>16725K</t>
  </si>
  <si>
    <t>S N Mhuire Na Mbraithre</t>
  </si>
  <si>
    <t>Carrick On Suir Cbs</t>
  </si>
  <si>
    <t>John Street</t>
  </si>
  <si>
    <t>Carrick-On-Suir</t>
  </si>
  <si>
    <t>E32X920</t>
  </si>
  <si>
    <t>16727O</t>
  </si>
  <si>
    <t>Nenagh C B S</t>
  </si>
  <si>
    <t>E45VW44</t>
  </si>
  <si>
    <t>16728Q</t>
  </si>
  <si>
    <t>St. Mary's C.B.S.</t>
  </si>
  <si>
    <t>Irishtown</t>
  </si>
  <si>
    <t>E91HP70</t>
  </si>
  <si>
    <t>16729S</t>
  </si>
  <si>
    <t>St Peter And Paul</t>
  </si>
  <si>
    <t>Clonmel C B S</t>
  </si>
  <si>
    <t>E91NF43</t>
  </si>
  <si>
    <t>16732H</t>
  </si>
  <si>
    <t>Cbs Dungarvan</t>
  </si>
  <si>
    <t>Mitchell Street</t>
  </si>
  <si>
    <t>X35 P527</t>
  </si>
  <si>
    <t>X35P527</t>
  </si>
  <si>
    <t>16744O</t>
  </si>
  <si>
    <t>Boheshill Mxd</t>
  </si>
  <si>
    <t>Glencar</t>
  </si>
  <si>
    <t>V93EC56</t>
  </si>
  <si>
    <t>16746S</t>
  </si>
  <si>
    <t>Ballygarvan N S</t>
  </si>
  <si>
    <t>School Road</t>
  </si>
  <si>
    <t>Ballygarvan</t>
  </si>
  <si>
    <t>T12 Ry1T</t>
  </si>
  <si>
    <t>T12RY1T</t>
  </si>
  <si>
    <t>16748W</t>
  </si>
  <si>
    <t>S N Na Cille</t>
  </si>
  <si>
    <t>Kill</t>
  </si>
  <si>
    <t>Kilmacthomas</t>
  </si>
  <si>
    <t>X42P897</t>
  </si>
  <si>
    <t>16749B</t>
  </si>
  <si>
    <t>Kilcurley Mixed N S</t>
  </si>
  <si>
    <t>Scoil Mhuire Gan Smál, Kilkerley</t>
  </si>
  <si>
    <t>Kilcurley</t>
  </si>
  <si>
    <t>A91A596</t>
  </si>
  <si>
    <t>16750J</t>
  </si>
  <si>
    <t>Parochial N S</t>
  </si>
  <si>
    <t>S N An Pharoiste</t>
  </si>
  <si>
    <t>Cearnog Ti Na Cuairte</t>
  </si>
  <si>
    <t>H91W2V0</t>
  </si>
  <si>
    <t>16753P</t>
  </si>
  <si>
    <t>St Vincent De Pauls Girls School</t>
  </si>
  <si>
    <t>Marino G N S</t>
  </si>
  <si>
    <t>Griffith Avenue</t>
  </si>
  <si>
    <t>D09AD80</t>
  </si>
  <si>
    <t>16754R</t>
  </si>
  <si>
    <t>St Vincents Convent Inf N S</t>
  </si>
  <si>
    <t>Marino Infants Ns</t>
  </si>
  <si>
    <t>67 Griffith Avenue</t>
  </si>
  <si>
    <t>D09AP26</t>
  </si>
  <si>
    <t>16756V</t>
  </si>
  <si>
    <t>Sn Brighde</t>
  </si>
  <si>
    <t>Tooreen</t>
  </si>
  <si>
    <t>Beal Atha Hamhnais</t>
  </si>
  <si>
    <t>F35PR29</t>
  </si>
  <si>
    <t>16759E</t>
  </si>
  <si>
    <t>S N Mhuire Na Mbrathar</t>
  </si>
  <si>
    <t>Scoil Mhuire, Marino</t>
  </si>
  <si>
    <t>Marino</t>
  </si>
  <si>
    <t>D09NW62</t>
  </si>
  <si>
    <t>16760M</t>
  </si>
  <si>
    <t>Dromiskin Mixed N S</t>
  </si>
  <si>
    <t>Dromiskin Mxd N S</t>
  </si>
  <si>
    <t>Dromiskin</t>
  </si>
  <si>
    <t>A91E398</t>
  </si>
  <si>
    <t>16762Q</t>
  </si>
  <si>
    <t>S N Ide Naofa</t>
  </si>
  <si>
    <t>H62EE06</t>
  </si>
  <si>
    <t>16763S</t>
  </si>
  <si>
    <t>S N Glasain</t>
  </si>
  <si>
    <t>Glassan N S</t>
  </si>
  <si>
    <t>Craosloch</t>
  </si>
  <si>
    <t>Leitirceanainn</t>
  </si>
  <si>
    <t>F92KV97</t>
  </si>
  <si>
    <t>16764U</t>
  </si>
  <si>
    <t>Kilmeedy N S</t>
  </si>
  <si>
    <t>Kilmeedy</t>
  </si>
  <si>
    <t>V42DX30</t>
  </si>
  <si>
    <t>16767D</t>
  </si>
  <si>
    <t>Coronea N S</t>
  </si>
  <si>
    <t>H12W984</t>
  </si>
  <si>
    <t>16769H</t>
  </si>
  <si>
    <t>Latnamard N S</t>
  </si>
  <si>
    <t>Latnamard</t>
  </si>
  <si>
    <t>Smithboro</t>
  </si>
  <si>
    <t>H18VK88</t>
  </si>
  <si>
    <t>16774A</t>
  </si>
  <si>
    <t>Scoil Eoin Báiste</t>
  </si>
  <si>
    <t>Scoil Eoin Baiste</t>
  </si>
  <si>
    <t>Nobber</t>
  </si>
  <si>
    <t>A82YD58</t>
  </si>
  <si>
    <t>16777G</t>
  </si>
  <si>
    <t>S N Nmh Mhuire</t>
  </si>
  <si>
    <t>Staplestown N S</t>
  </si>
  <si>
    <t>Staplestown</t>
  </si>
  <si>
    <t>Donadea</t>
  </si>
  <si>
    <t>W91X336</t>
  </si>
  <si>
    <t>16779K</t>
  </si>
  <si>
    <t>Scoil Caitlin Naofa</t>
  </si>
  <si>
    <t>Scoil Chill Mhic A' Domhnaigh</t>
  </si>
  <si>
    <t>Cill Mhic An Domhnaigh,</t>
  </si>
  <si>
    <t>Ceann Trá,</t>
  </si>
  <si>
    <t>Trá Lí,</t>
  </si>
  <si>
    <t>Co. Chiarraí.</t>
  </si>
  <si>
    <t>V92XD92</t>
  </si>
  <si>
    <t>16780S</t>
  </si>
  <si>
    <t>Culmore N S</t>
  </si>
  <si>
    <t>F12YA37</t>
  </si>
  <si>
    <t>16781U</t>
  </si>
  <si>
    <t>Coolbock N S</t>
  </si>
  <si>
    <t>Via Boyle</t>
  </si>
  <si>
    <t>F52EA25</t>
  </si>
  <si>
    <t>16786H</t>
  </si>
  <si>
    <t>St Brigids Primary School</t>
  </si>
  <si>
    <t>The Coombe</t>
  </si>
  <si>
    <t>D08E377</t>
  </si>
  <si>
    <t>16789N</t>
  </si>
  <si>
    <t>St Orans N S</t>
  </si>
  <si>
    <t>Cockhill N.S.</t>
  </si>
  <si>
    <t>F93YD52</t>
  </si>
  <si>
    <t>16790V</t>
  </si>
  <si>
    <t>Dunsany N S</t>
  </si>
  <si>
    <t>St. Joseph's N.S.</t>
  </si>
  <si>
    <t>Dunsany</t>
  </si>
  <si>
    <t>C15P304</t>
  </si>
  <si>
    <t>16792C</t>
  </si>
  <si>
    <t>Killester Girls</t>
  </si>
  <si>
    <t>St.Brigid's Road</t>
  </si>
  <si>
    <t>Killester, Dublin 5</t>
  </si>
  <si>
    <t>D05YV44</t>
  </si>
  <si>
    <t>16794G</t>
  </si>
  <si>
    <t>Merville Rd</t>
  </si>
  <si>
    <t>Stillorgan</t>
  </si>
  <si>
    <t>Blackrock. Co. Dublin</t>
  </si>
  <si>
    <t>A94X066</t>
  </si>
  <si>
    <t>16802C</t>
  </si>
  <si>
    <t>Ceann Eitigh N S</t>
  </si>
  <si>
    <t>Kinnitty</t>
  </si>
  <si>
    <t>R42KD78</t>
  </si>
  <si>
    <t>16804G</t>
  </si>
  <si>
    <t>Sn Chlair Na Gaillimhe</t>
  </si>
  <si>
    <t>Claregalway Ns</t>
  </si>
  <si>
    <t>Baile Clar Na Gaillimhe</t>
  </si>
  <si>
    <t>H91C6D0</t>
  </si>
  <si>
    <t>16810B</t>
  </si>
  <si>
    <t>Eochaille Ara N S</t>
  </si>
  <si>
    <t>E45K372</t>
  </si>
  <si>
    <t>16811D</t>
  </si>
  <si>
    <t>Killala N S</t>
  </si>
  <si>
    <t>F26YX51</t>
  </si>
  <si>
    <t>16813H</t>
  </si>
  <si>
    <t>Allenwood B N S</t>
  </si>
  <si>
    <t>Allenwood</t>
  </si>
  <si>
    <t>Robertstown</t>
  </si>
  <si>
    <t>W91FX21</t>
  </si>
  <si>
    <t>16815L</t>
  </si>
  <si>
    <t>S N Naomh Ceitheach</t>
  </si>
  <si>
    <t>Runamoat N S</t>
  </si>
  <si>
    <t>Runamoat</t>
  </si>
  <si>
    <t>F42Y260</t>
  </si>
  <si>
    <t>16816N</t>
  </si>
  <si>
    <t>Attyrory N S</t>
  </si>
  <si>
    <t>H53NW89</t>
  </si>
  <si>
    <t>16817P</t>
  </si>
  <si>
    <t>Brannoxtown N S</t>
  </si>
  <si>
    <t>Brannoxtown Ns</t>
  </si>
  <si>
    <t>Brannockstown</t>
  </si>
  <si>
    <t>W91NY67</t>
  </si>
  <si>
    <t>16818R</t>
  </si>
  <si>
    <t>Sn Na Leanai</t>
  </si>
  <si>
    <t>S N Na Leanai Anrinn</t>
  </si>
  <si>
    <t>An Rinn</t>
  </si>
  <si>
    <t>Co Phort Lairge</t>
  </si>
  <si>
    <t>X35AK50</t>
  </si>
  <si>
    <t>16819T</t>
  </si>
  <si>
    <t>S N Gort An Choirce</t>
  </si>
  <si>
    <t>F92W021</t>
  </si>
  <si>
    <t>16820E</t>
  </si>
  <si>
    <t>Newtowncunningham</t>
  </si>
  <si>
    <t>F93WN51</t>
  </si>
  <si>
    <t>16821G</t>
  </si>
  <si>
    <t>Clochar Padraig Naofa</t>
  </si>
  <si>
    <t>St. Patrick's Girls' N.S.</t>
  </si>
  <si>
    <t>F93XD74</t>
  </si>
  <si>
    <t>16823K</t>
  </si>
  <si>
    <t>Min A Ghabhann N S</t>
  </si>
  <si>
    <t>F94K072</t>
  </si>
  <si>
    <t>16825O</t>
  </si>
  <si>
    <t>Kilbride National School</t>
  </si>
  <si>
    <t>Kilbride Ns</t>
  </si>
  <si>
    <t>Clonee</t>
  </si>
  <si>
    <t>D15XA32</t>
  </si>
  <si>
    <t>16827S</t>
  </si>
  <si>
    <t>Scoil San Lionard</t>
  </si>
  <si>
    <t>Dunnamaggin Mxd N S</t>
  </si>
  <si>
    <t>Dunnamaggin</t>
  </si>
  <si>
    <t>R95E299</t>
  </si>
  <si>
    <t>16828U</t>
  </si>
  <si>
    <t>S N Bearna Na H-Aille</t>
  </si>
  <si>
    <t>Oylegate N S</t>
  </si>
  <si>
    <t>The Oil</t>
  </si>
  <si>
    <t>Oylegate</t>
  </si>
  <si>
    <t>Y21FN23</t>
  </si>
  <si>
    <t>16829W</t>
  </si>
  <si>
    <t>S N Loch An Iubhair</t>
  </si>
  <si>
    <t>Scoil Eoin Pól</t>
  </si>
  <si>
    <t>Anagaire</t>
  </si>
  <si>
    <t>Tir Chonaill</t>
  </si>
  <si>
    <t>F94X850</t>
  </si>
  <si>
    <t>16832L</t>
  </si>
  <si>
    <t>Muirisc Ns</t>
  </si>
  <si>
    <t>Murrisk Ns</t>
  </si>
  <si>
    <t>Muirisc</t>
  </si>
  <si>
    <t>F28KD50</t>
  </si>
  <si>
    <t>16833N</t>
  </si>
  <si>
    <t>Kiltealy N S</t>
  </si>
  <si>
    <t>Kiltealy</t>
  </si>
  <si>
    <t>Y21WN15</t>
  </si>
  <si>
    <t>16836T</t>
  </si>
  <si>
    <t>Naomh Bridhid</t>
  </si>
  <si>
    <t>Glenmakee N S</t>
  </si>
  <si>
    <t>Glenmakee</t>
  </si>
  <si>
    <t>F93KN23</t>
  </si>
  <si>
    <t>16837V</t>
  </si>
  <si>
    <t>S N Duchoraidh</t>
  </si>
  <si>
    <t>S N Dubh Choradh</t>
  </si>
  <si>
    <t>Duchoraidh</t>
  </si>
  <si>
    <t>F94YP28</t>
  </si>
  <si>
    <t>16838A</t>
  </si>
  <si>
    <t>St. Colmcille's N.S.</t>
  </si>
  <si>
    <t>Gainstown N S</t>
  </si>
  <si>
    <t>Gainstown</t>
  </si>
  <si>
    <t>N91F652</t>
  </si>
  <si>
    <t>16841M</t>
  </si>
  <si>
    <t>S N Nmh Brighde</t>
  </si>
  <si>
    <t>Blackwater N S</t>
  </si>
  <si>
    <t>Blackwater</t>
  </si>
  <si>
    <t>Y21XA58</t>
  </si>
  <si>
    <t>16842O</t>
  </si>
  <si>
    <t>Annyalla National School</t>
  </si>
  <si>
    <t>Eanaigh Gheala N S</t>
  </si>
  <si>
    <t>A75AY80</t>
  </si>
  <si>
    <t>16844S</t>
  </si>
  <si>
    <t>Scoil N. Breandan</t>
  </si>
  <si>
    <t>S.N. Breandan</t>
  </si>
  <si>
    <t>Loughshinny</t>
  </si>
  <si>
    <t>K34T853</t>
  </si>
  <si>
    <t>16845U</t>
  </si>
  <si>
    <t>Rathcoffey N S</t>
  </si>
  <si>
    <t>Rathcoffey</t>
  </si>
  <si>
    <t>W91W012</t>
  </si>
  <si>
    <t>16850N</t>
  </si>
  <si>
    <t>St Garvans N.S.</t>
  </si>
  <si>
    <t>Drum Halla</t>
  </si>
  <si>
    <t>Rathmaolain</t>
  </si>
  <si>
    <t>F92XA39</t>
  </si>
  <si>
    <t>16854V</t>
  </si>
  <si>
    <t>Buncrana N S</t>
  </si>
  <si>
    <t>St. Mary's Road</t>
  </si>
  <si>
    <t>F93WD98</t>
  </si>
  <si>
    <t>16857E</t>
  </si>
  <si>
    <t>S N Naomh Uinseann</t>
  </si>
  <si>
    <t>S N Cul Arann</t>
  </si>
  <si>
    <t>Coolarne</t>
  </si>
  <si>
    <t>H65PK03</t>
  </si>
  <si>
    <t>16860Q</t>
  </si>
  <si>
    <t>Corpus Christi N S</t>
  </si>
  <si>
    <t>Corpus Christi</t>
  </si>
  <si>
    <t>Home Farm Road</t>
  </si>
  <si>
    <t>D09K270</t>
  </si>
  <si>
    <t>16863W</t>
  </si>
  <si>
    <t>Desertserges N S</t>
  </si>
  <si>
    <t>Desertserges Ns</t>
  </si>
  <si>
    <t>P47W970</t>
  </si>
  <si>
    <t>16865D</t>
  </si>
  <si>
    <t>Clontubrid Mixed N S</t>
  </si>
  <si>
    <t>Clontubrid</t>
  </si>
  <si>
    <t>R95TX40</t>
  </si>
  <si>
    <t>16868J</t>
  </si>
  <si>
    <t>Baile Na Gceallach N S</t>
  </si>
  <si>
    <t>Collinstown Ns</t>
  </si>
  <si>
    <t>Collinstown</t>
  </si>
  <si>
    <t>N91HEE3</t>
  </si>
  <si>
    <t>16869L</t>
  </si>
  <si>
    <t>S N An Bhreacaigh</t>
  </si>
  <si>
    <t>Ard A Ratha</t>
  </si>
  <si>
    <t>F94CX52</t>
  </si>
  <si>
    <t>16871V</t>
  </si>
  <si>
    <t>S N An Chroi Naofa</t>
  </si>
  <si>
    <t>Croi Naofa Traighli</t>
  </si>
  <si>
    <t>Traighli</t>
  </si>
  <si>
    <t>V92X093</t>
  </si>
  <si>
    <t>16872A</t>
  </si>
  <si>
    <t>Cronan Naofa N S</t>
  </si>
  <si>
    <t>St Cronans Bns Bray</t>
  </si>
  <si>
    <t>Vevay Crescent</t>
  </si>
  <si>
    <t>Vevay Road</t>
  </si>
  <si>
    <t>A98NW42</t>
  </si>
  <si>
    <t>16875G</t>
  </si>
  <si>
    <t>S N Naomh Padraigh</t>
  </si>
  <si>
    <t>"St. Patrick's" N.S. Strangsmills</t>
  </si>
  <si>
    <t>Strangsmills</t>
  </si>
  <si>
    <t>X91KP57</t>
  </si>
  <si>
    <t>16876I</t>
  </si>
  <si>
    <t>S N Caipin</t>
  </si>
  <si>
    <t>Iniscein</t>
  </si>
  <si>
    <t>P47YF43</t>
  </si>
  <si>
    <t>16879O</t>
  </si>
  <si>
    <t>S N Clochar Mhuire</t>
  </si>
  <si>
    <t>Rosslare Convent</t>
  </si>
  <si>
    <t>Rosslare</t>
  </si>
  <si>
    <t>Y35E516</t>
  </si>
  <si>
    <t>16880W</t>
  </si>
  <si>
    <t>Scoil Naomh Colmchille</t>
  </si>
  <si>
    <t>Craigtown N S</t>
  </si>
  <si>
    <t>Craigtown</t>
  </si>
  <si>
    <t>F93RY20</t>
  </si>
  <si>
    <t>16885J</t>
  </si>
  <si>
    <t>Adrigole N S</t>
  </si>
  <si>
    <t>Adrigole</t>
  </si>
  <si>
    <t>P75EC64</t>
  </si>
  <si>
    <t>16893I</t>
  </si>
  <si>
    <t>S N Naomh Lorcan</t>
  </si>
  <si>
    <t>Lorcan Kilmacud</t>
  </si>
  <si>
    <t>Upper Kilmacud Road,</t>
  </si>
  <si>
    <t>Stillorgan,</t>
  </si>
  <si>
    <t>Co. Dublin.</t>
  </si>
  <si>
    <t>A94KD62</t>
  </si>
  <si>
    <t>16896O</t>
  </si>
  <si>
    <t>Scoil Naomh Ide</t>
  </si>
  <si>
    <t>Scoile Naomh Ide</t>
  </si>
  <si>
    <t>Ath Na Fuinnseoige</t>
  </si>
  <si>
    <t>Bealach Co Luimni</t>
  </si>
  <si>
    <t>V42XE16</t>
  </si>
  <si>
    <t>16898S</t>
  </si>
  <si>
    <t>S N Breandan Naofa</t>
  </si>
  <si>
    <t>Blennerville Ns</t>
  </si>
  <si>
    <t>Cathar Ui Mhodhrain</t>
  </si>
  <si>
    <t>V92VF10</t>
  </si>
  <si>
    <t>16903I</t>
  </si>
  <si>
    <t>S N Fothar</t>
  </si>
  <si>
    <t>Port Na Blaithche</t>
  </si>
  <si>
    <t>F92X406</t>
  </si>
  <si>
    <t>16904K</t>
  </si>
  <si>
    <t>S N Lainn Cille</t>
  </si>
  <si>
    <t>F28V127</t>
  </si>
  <si>
    <t>16908S</t>
  </si>
  <si>
    <t>Sixmilebridge N S</t>
  </si>
  <si>
    <t>Sixmilebridge</t>
  </si>
  <si>
    <t>V95TY86</t>
  </si>
  <si>
    <t>16910F</t>
  </si>
  <si>
    <t>Scoil Iosagain</t>
  </si>
  <si>
    <t>Sraid Seasnain</t>
  </si>
  <si>
    <t>16911H</t>
  </si>
  <si>
    <t>S N Leath Ardan</t>
  </si>
  <si>
    <t>Beal Atha Na Fheadha</t>
  </si>
  <si>
    <t>F26XV34</t>
  </si>
  <si>
    <t>16913L</t>
  </si>
  <si>
    <t>Scoil Na Naoinean</t>
  </si>
  <si>
    <t>S N Eas Geiphtine</t>
  </si>
  <si>
    <t>Eas Geiphtine</t>
  </si>
  <si>
    <t>Co Luimni</t>
  </si>
  <si>
    <t>V94HD30</t>
  </si>
  <si>
    <t>16914N</t>
  </si>
  <si>
    <t>Baile Coireil N S</t>
  </si>
  <si>
    <t>Baile Coireil</t>
  </si>
  <si>
    <t>N91KC84</t>
  </si>
  <si>
    <t>16917T</t>
  </si>
  <si>
    <t>Naomh Padraig Measc</t>
  </si>
  <si>
    <t>S N Cathair Leithin</t>
  </si>
  <si>
    <t>Cathair Leithin</t>
  </si>
  <si>
    <t>V92W248</t>
  </si>
  <si>
    <t>16921K</t>
  </si>
  <si>
    <t>S N Beal Atha Na Neach</t>
  </si>
  <si>
    <t>St Felim's Ns Ballinagh</t>
  </si>
  <si>
    <t>Ballinagh</t>
  </si>
  <si>
    <t>H12K727</t>
  </si>
  <si>
    <t>16923O</t>
  </si>
  <si>
    <t>Urbleshanny N S</t>
  </si>
  <si>
    <t>Iorball Sionnaigh Ns</t>
  </si>
  <si>
    <t>Urbleshanny</t>
  </si>
  <si>
    <t>Scotstown</t>
  </si>
  <si>
    <t>H18R960</t>
  </si>
  <si>
    <t>16924Q</t>
  </si>
  <si>
    <t>Caoimhin Naofa N S</t>
  </si>
  <si>
    <t>Scoil Chaoimhin Naofa, Glendalough</t>
  </si>
  <si>
    <t>Gleann Da Loch</t>
  </si>
  <si>
    <t>Bri Cualann</t>
  </si>
  <si>
    <t>Co Cill Mhantain</t>
  </si>
  <si>
    <t>A98 Tr96</t>
  </si>
  <si>
    <t>A98TR96</t>
  </si>
  <si>
    <t>16927W</t>
  </si>
  <si>
    <t>S N Naomh Sheosaimh</t>
  </si>
  <si>
    <t>Kilmactrany N S</t>
  </si>
  <si>
    <t>Kilmactrany</t>
  </si>
  <si>
    <t>F52YW01</t>
  </si>
  <si>
    <t>16928B</t>
  </si>
  <si>
    <t>S N Naomh Philomena</t>
  </si>
  <si>
    <t>Philomenas</t>
  </si>
  <si>
    <t>R35VK61</t>
  </si>
  <si>
    <t>16930L</t>
  </si>
  <si>
    <t>Scoil An Sraith S N</t>
  </si>
  <si>
    <t>S N Sraith</t>
  </si>
  <si>
    <t>Tulach Brach</t>
  </si>
  <si>
    <t>V15PY88</t>
  </si>
  <si>
    <t>16932P</t>
  </si>
  <si>
    <t>Aughawillan Ns</t>
  </si>
  <si>
    <t>Garadice</t>
  </si>
  <si>
    <t>N41E082</t>
  </si>
  <si>
    <t>16933R</t>
  </si>
  <si>
    <t>Loch Mor Maigh N S</t>
  </si>
  <si>
    <t>Loughmore</t>
  </si>
  <si>
    <t>E41NN12</t>
  </si>
  <si>
    <t>16936A</t>
  </si>
  <si>
    <t>Cregmore N S</t>
  </si>
  <si>
    <t>Cregmore</t>
  </si>
  <si>
    <t>H91YD28</t>
  </si>
  <si>
    <t>16937C</t>
  </si>
  <si>
    <t>S N Fhursa</t>
  </si>
  <si>
    <t>Scoil Fhursa</t>
  </si>
  <si>
    <t>Nile Lodge</t>
  </si>
  <si>
    <t>H91P8X5</t>
  </si>
  <si>
    <t>16938E</t>
  </si>
  <si>
    <t>Fr Cullen Memorial N S</t>
  </si>
  <si>
    <t>Tinryland National School</t>
  </si>
  <si>
    <t>Tinryland</t>
  </si>
  <si>
    <t>R93TR98</t>
  </si>
  <si>
    <t>16940O</t>
  </si>
  <si>
    <t>Dundar Mhuighe N S</t>
  </si>
  <si>
    <t>Dunderrow</t>
  </si>
  <si>
    <t>P17K504</t>
  </si>
  <si>
    <t>16943U</t>
  </si>
  <si>
    <t>Niochlas N S</t>
  </si>
  <si>
    <t>S N An Cladaigh</t>
  </si>
  <si>
    <t>An Cladach</t>
  </si>
  <si>
    <t>An Gaillimh</t>
  </si>
  <si>
    <t>H91DX57</t>
  </si>
  <si>
    <t>16945B</t>
  </si>
  <si>
    <t>Lisgriffin N S</t>
  </si>
  <si>
    <t>Buttevant</t>
  </si>
  <si>
    <t>P51T685</t>
  </si>
  <si>
    <t>16946D</t>
  </si>
  <si>
    <t>Sn An Phairtin Mixed</t>
  </si>
  <si>
    <t>S N An Phairtin</t>
  </si>
  <si>
    <t>Parteen</t>
  </si>
  <si>
    <t>V94EY64</t>
  </si>
  <si>
    <t>16950R</t>
  </si>
  <si>
    <t>S N An Carraig Liath</t>
  </si>
  <si>
    <t>Sn An Charraig Liath</t>
  </si>
  <si>
    <t>Dungarbhan</t>
  </si>
  <si>
    <t>X35CK23</t>
  </si>
  <si>
    <t>16954C</t>
  </si>
  <si>
    <t>Scoil Mhichil</t>
  </si>
  <si>
    <t>Rackwallace N S</t>
  </si>
  <si>
    <t>Rackwallace</t>
  </si>
  <si>
    <t>H18XY66</t>
  </si>
  <si>
    <t>16955E</t>
  </si>
  <si>
    <t>S N Na Mona Fliche</t>
  </si>
  <si>
    <t>P12YH56</t>
  </si>
  <si>
    <t>16959M</t>
  </si>
  <si>
    <t>S N Corrabha</t>
  </si>
  <si>
    <t>Glangevlin N S</t>
  </si>
  <si>
    <t>N41CV06</t>
  </si>
  <si>
    <t>16961W</t>
  </si>
  <si>
    <t>Kilcumeragh N S</t>
  </si>
  <si>
    <t>Kilcumeragh Ns</t>
  </si>
  <si>
    <t>Kilcumeragh</t>
  </si>
  <si>
    <t>Moate</t>
  </si>
  <si>
    <t>Grainne Oige</t>
  </si>
  <si>
    <t>N37HN96</t>
  </si>
  <si>
    <t>16964F</t>
  </si>
  <si>
    <t>Scoil Mhuire Ogh 1</t>
  </si>
  <si>
    <t>Loreto Senior Primary School</t>
  </si>
  <si>
    <t>Crumlin Rd</t>
  </si>
  <si>
    <t>Dublin 12</t>
  </si>
  <si>
    <t>D12EH28</t>
  </si>
  <si>
    <t>16966J</t>
  </si>
  <si>
    <t>Scoil Naisiunta Stratford</t>
  </si>
  <si>
    <t>S N Stratford</t>
  </si>
  <si>
    <t>1 Zion Road</t>
  </si>
  <si>
    <t>D06E161</t>
  </si>
  <si>
    <t>16968N</t>
  </si>
  <si>
    <t>S N Blaithin Iosa</t>
  </si>
  <si>
    <t>S N Macaire Cluana</t>
  </si>
  <si>
    <t>Macaire Cluana</t>
  </si>
  <si>
    <t>Carraig Mhacaire Rois</t>
  </si>
  <si>
    <t>A81F892</t>
  </si>
  <si>
    <t>16970A</t>
  </si>
  <si>
    <t>St Molaga Senior Ns</t>
  </si>
  <si>
    <t>Bremore</t>
  </si>
  <si>
    <t>K32Y662</t>
  </si>
  <si>
    <t>16972E</t>
  </si>
  <si>
    <t>S N Peadar Agus Pol N</t>
  </si>
  <si>
    <t>S N Peadar Pol N</t>
  </si>
  <si>
    <t>K32PD27</t>
  </si>
  <si>
    <t>16976M</t>
  </si>
  <si>
    <t>S N Deaglan</t>
  </si>
  <si>
    <t>Water Street</t>
  </si>
  <si>
    <t>X91H295</t>
  </si>
  <si>
    <t>16979S</t>
  </si>
  <si>
    <t>St Colmcilles Primary School</t>
  </si>
  <si>
    <t>St Colmcilles Ps</t>
  </si>
  <si>
    <t>E41CR60</t>
  </si>
  <si>
    <t>16982H</t>
  </si>
  <si>
    <t>S N Ath Eascrach Chuain</t>
  </si>
  <si>
    <t>Ath Eascrac Chuain</t>
  </si>
  <si>
    <t>H53FK35</t>
  </si>
  <si>
    <t>16983J</t>
  </si>
  <si>
    <t>S N Naomh Cillin</t>
  </si>
  <si>
    <t>St Cillians Mixed Ns</t>
  </si>
  <si>
    <t>Robinhood Road</t>
  </si>
  <si>
    <t>Bluebell</t>
  </si>
  <si>
    <t>D12W563</t>
  </si>
  <si>
    <t>16984L</t>
  </si>
  <si>
    <t>S N Naomh Sheosamh</t>
  </si>
  <si>
    <t>Shrule Ns</t>
  </si>
  <si>
    <t>Shrule</t>
  </si>
  <si>
    <t>H91D7DA</t>
  </si>
  <si>
    <t>16988T</t>
  </si>
  <si>
    <t>Christ The King B N S</t>
  </si>
  <si>
    <t>Christ The King Boys</t>
  </si>
  <si>
    <t>Cabra</t>
  </si>
  <si>
    <t>D07EF63</t>
  </si>
  <si>
    <t>16989V</t>
  </si>
  <si>
    <t>Christ The King G N S</t>
  </si>
  <si>
    <t>Christ The King Gns</t>
  </si>
  <si>
    <t>Annaly Road</t>
  </si>
  <si>
    <t>D07HV12</t>
  </si>
  <si>
    <t>16990G</t>
  </si>
  <si>
    <t>S N Naomh Callin</t>
  </si>
  <si>
    <t>S N Ros Sionnaigh</t>
  </si>
  <si>
    <t>Ros Sionnaigh</t>
  </si>
  <si>
    <t>Ballinahown</t>
  </si>
  <si>
    <t>N37DD59</t>
  </si>
  <si>
    <t>16991I</t>
  </si>
  <si>
    <t>Carnaross N S</t>
  </si>
  <si>
    <t>S N Charn Na Ros</t>
  </si>
  <si>
    <t>Carn Na Ros</t>
  </si>
  <si>
    <t>Ceannannas Mor</t>
  </si>
  <si>
    <t>Co Na Mi</t>
  </si>
  <si>
    <t>A82H316</t>
  </si>
  <si>
    <t>16992K</t>
  </si>
  <si>
    <t>Clongeen Mxd N S</t>
  </si>
  <si>
    <t>Clongeen Mxd</t>
  </si>
  <si>
    <t>Clongeen</t>
  </si>
  <si>
    <t>Y35XD28</t>
  </si>
  <si>
    <t>16995Q</t>
  </si>
  <si>
    <t>S N Naomh Colmchille</t>
  </si>
  <si>
    <t>Drumoghill Ns</t>
  </si>
  <si>
    <t>F92PC52</t>
  </si>
  <si>
    <t>17003A</t>
  </si>
  <si>
    <t>Seosamh Muine Gall</t>
  </si>
  <si>
    <t>Muine Ghall</t>
  </si>
  <si>
    <t>E53EF68</t>
  </si>
  <si>
    <t>17005E</t>
  </si>
  <si>
    <t>S N An Ghleanna</t>
  </si>
  <si>
    <t>Glynn N S</t>
  </si>
  <si>
    <t>Glynn</t>
  </si>
  <si>
    <t>Y21DX47</t>
  </si>
  <si>
    <t>17007I</t>
  </si>
  <si>
    <t>S N Ard Raithin</t>
  </si>
  <si>
    <t>Ard Raithin</t>
  </si>
  <si>
    <t>H91CY67</t>
  </si>
  <si>
    <t>17011W</t>
  </si>
  <si>
    <t>Mocomhog N S</t>
  </si>
  <si>
    <t>Cappaboy</t>
  </si>
  <si>
    <t>Kealkil</t>
  </si>
  <si>
    <t>P75RX97</t>
  </si>
  <si>
    <t>17012B</t>
  </si>
  <si>
    <t>S N An Fhossa</t>
  </si>
  <si>
    <t>Fossa</t>
  </si>
  <si>
    <t>V93FY59</t>
  </si>
  <si>
    <t>17017L</t>
  </si>
  <si>
    <t>Crossabeg Ns</t>
  </si>
  <si>
    <t>Crossabeg</t>
  </si>
  <si>
    <t>Y35VY98</t>
  </si>
  <si>
    <t>17018N</t>
  </si>
  <si>
    <t>Scoil Phadraig</t>
  </si>
  <si>
    <t>Dobhar</t>
  </si>
  <si>
    <t>An Bun Beag</t>
  </si>
  <si>
    <t>F92VK88</t>
  </si>
  <si>
    <t>17020A</t>
  </si>
  <si>
    <t>Quilty Ns</t>
  </si>
  <si>
    <t>Quilty</t>
  </si>
  <si>
    <t>V95K091</t>
  </si>
  <si>
    <t>17021C</t>
  </si>
  <si>
    <t>Kilmacannon</t>
  </si>
  <si>
    <t>Ballinfull</t>
  </si>
  <si>
    <t>Maugherow</t>
  </si>
  <si>
    <t>F91CX85</t>
  </si>
  <si>
    <t>17024I</t>
  </si>
  <si>
    <t>Scoil Na Croise Naofa</t>
  </si>
  <si>
    <t>Holy Cross N.S.</t>
  </si>
  <si>
    <t>Mahon</t>
  </si>
  <si>
    <t>T12R252</t>
  </si>
  <si>
    <t>17025K</t>
  </si>
  <si>
    <t>S N Na Ndun</t>
  </si>
  <si>
    <t>Na Ndun Mullingar</t>
  </si>
  <si>
    <t>N91T229</t>
  </si>
  <si>
    <t>17026M</t>
  </si>
  <si>
    <t>Clarecastle National School</t>
  </si>
  <si>
    <t>V95T253</t>
  </si>
  <si>
    <t>17029S</t>
  </si>
  <si>
    <t>S N Naomh Cianain</t>
  </si>
  <si>
    <t>Cushinstown N S</t>
  </si>
  <si>
    <t>Cushenstown</t>
  </si>
  <si>
    <t>Ashbourne</t>
  </si>
  <si>
    <t>A84RY80</t>
  </si>
  <si>
    <t>17031F</t>
  </si>
  <si>
    <t>Shinchill N S</t>
  </si>
  <si>
    <t>Shinchill</t>
  </si>
  <si>
    <t>Killeigh</t>
  </si>
  <si>
    <t>R35FF20</t>
  </si>
  <si>
    <t>17035N</t>
  </si>
  <si>
    <t>S N Mhin Teineadh De</t>
  </si>
  <si>
    <t>Sn Mhin Teineadh De</t>
  </si>
  <si>
    <t>F94Y886</t>
  </si>
  <si>
    <t>17036P</t>
  </si>
  <si>
    <t>Kilmacrennan N S</t>
  </si>
  <si>
    <t>Kilmacrennan</t>
  </si>
  <si>
    <t>F92P934</t>
  </si>
  <si>
    <t>17039V</t>
  </si>
  <si>
    <t>S N Coill Mor</t>
  </si>
  <si>
    <t>Drummin</t>
  </si>
  <si>
    <t>F28NY07</t>
  </si>
  <si>
    <t>17040G</t>
  </si>
  <si>
    <t>Sn Naomh Samhthann</t>
  </si>
  <si>
    <t>Sn Bhrighde An Ailt</t>
  </si>
  <si>
    <t>Drumdoit</t>
  </si>
  <si>
    <t>F93R529</t>
  </si>
  <si>
    <t>17045Q</t>
  </si>
  <si>
    <t>St Patricks B N S</t>
  </si>
  <si>
    <t>Naomh Padraig</t>
  </si>
  <si>
    <t>Gardiner's Hill</t>
  </si>
  <si>
    <t>T23AX20</t>
  </si>
  <si>
    <t>17050J</t>
  </si>
  <si>
    <t>S N Naomh Sheamuis</t>
  </si>
  <si>
    <t>Naomh Sheamuis</t>
  </si>
  <si>
    <t>P75C429</t>
  </si>
  <si>
    <t>17051L</t>
  </si>
  <si>
    <t>S N Na Fuar Coilleadh</t>
  </si>
  <si>
    <t>H91KN52</t>
  </si>
  <si>
    <t>17053P</t>
  </si>
  <si>
    <t>Bishop Foley Memorial School</t>
  </si>
  <si>
    <t>Carlow C B S</t>
  </si>
  <si>
    <t>R93P825</t>
  </si>
  <si>
    <t>17054R</t>
  </si>
  <si>
    <t>S N Ard Cianain</t>
  </si>
  <si>
    <t>Sn Ard Cianain</t>
  </si>
  <si>
    <t>Drum</t>
  </si>
  <si>
    <t>N37HW25</t>
  </si>
  <si>
    <t>17055T</t>
  </si>
  <si>
    <t>Saggart National Sch</t>
  </si>
  <si>
    <t>Saggart</t>
  </si>
  <si>
    <t>D24V04D</t>
  </si>
  <si>
    <t>17057A</t>
  </si>
  <si>
    <t>Scoil Phádraig</t>
  </si>
  <si>
    <t>Drumkeen</t>
  </si>
  <si>
    <t>Dromcaoin</t>
  </si>
  <si>
    <t>Bealach Fheidh</t>
  </si>
  <si>
    <t>F93TP03</t>
  </si>
  <si>
    <t>17059E</t>
  </si>
  <si>
    <t>Scoil Na Mbraithre Sn</t>
  </si>
  <si>
    <t>St Josephs Cbs Ns</t>
  </si>
  <si>
    <t>Geata An Domhnaigh</t>
  </si>
  <si>
    <t>Droichead Atha</t>
  </si>
  <si>
    <t>Co Lui</t>
  </si>
  <si>
    <t>A92Y927</t>
  </si>
  <si>
    <t>17060M</t>
  </si>
  <si>
    <t>Abbeyfeale Convent</t>
  </si>
  <si>
    <t>V94XY93</t>
  </si>
  <si>
    <t>17064U</t>
  </si>
  <si>
    <t>Scoil Padraig</t>
  </si>
  <si>
    <t>Ballylinan N.S.</t>
  </si>
  <si>
    <t>Ballylinan</t>
  </si>
  <si>
    <t>R14CX97</t>
  </si>
  <si>
    <t>17068F</t>
  </si>
  <si>
    <t>Scoil Sean Tsraide</t>
  </si>
  <si>
    <t>Shountrade Ns</t>
  </si>
  <si>
    <t>Ath Dara</t>
  </si>
  <si>
    <t>V94HC65</t>
  </si>
  <si>
    <t>17069H</t>
  </si>
  <si>
    <t>S N Muire Naofa</t>
  </si>
  <si>
    <t>Muire Naofa Pollach</t>
  </si>
  <si>
    <t>Pollach</t>
  </si>
  <si>
    <t>Rahan</t>
  </si>
  <si>
    <t>R35K521</t>
  </si>
  <si>
    <t>17071R</t>
  </si>
  <si>
    <t>S N Baile A Mhoinin</t>
  </si>
  <si>
    <t>Droichead</t>
  </si>
  <si>
    <t>Beil An Atha Mhoir</t>
  </si>
  <si>
    <t>Ballinasloe Co Galway</t>
  </si>
  <si>
    <t>H53C1P3</t>
  </si>
  <si>
    <t>17072T</t>
  </si>
  <si>
    <t>S N Cill Cruinn</t>
  </si>
  <si>
    <t>S.N. Cill Chruim</t>
  </si>
  <si>
    <t>V31HE92</t>
  </si>
  <si>
    <t>17073V</t>
  </si>
  <si>
    <t>S N Cholmcille</t>
  </si>
  <si>
    <t>Inis Teog N S</t>
  </si>
  <si>
    <t>Inis Teog</t>
  </si>
  <si>
    <t>R95W529</t>
  </si>
  <si>
    <t>17079K</t>
  </si>
  <si>
    <t>S N Carraig An Ime</t>
  </si>
  <si>
    <t>Carriganima,</t>
  </si>
  <si>
    <t>P12DW92</t>
  </si>
  <si>
    <t>17082W</t>
  </si>
  <si>
    <t>Scoil Chomain Naofa</t>
  </si>
  <si>
    <t>F12TX04</t>
  </si>
  <si>
    <t>17083B</t>
  </si>
  <si>
    <t>S N Muire Gan Smal B</t>
  </si>
  <si>
    <t>Tyrconnell Road</t>
  </si>
  <si>
    <t>D08Y9T4</t>
  </si>
  <si>
    <t>17084D</t>
  </si>
  <si>
    <t>Cill An Iubhair N S</t>
  </si>
  <si>
    <t>Killanure</t>
  </si>
  <si>
    <t>R32V276</t>
  </si>
  <si>
    <t>17087J</t>
  </si>
  <si>
    <t>S N An Chlochair</t>
  </si>
  <si>
    <t>Convent Of Mercy Ns Kanturk</t>
  </si>
  <si>
    <t>P51F654</t>
  </si>
  <si>
    <t>17088L</t>
  </si>
  <si>
    <t>Scoil Uí Ghramhnaigh</t>
  </si>
  <si>
    <t>Ráth Chairn</t>
  </si>
  <si>
    <t>Ath Buí</t>
  </si>
  <si>
    <t>Co. Na Mí</t>
  </si>
  <si>
    <t>C15WT18</t>
  </si>
  <si>
    <t>17089N</t>
  </si>
  <si>
    <t>Cluain Maolain N S</t>
  </si>
  <si>
    <t>Cluain Maolain Ns</t>
  </si>
  <si>
    <t>Cluain Maolain</t>
  </si>
  <si>
    <t>An Uaimh</t>
  </si>
  <si>
    <t>C15H3CR</t>
  </si>
  <si>
    <t>17091A</t>
  </si>
  <si>
    <t>St Mary's Junior School</t>
  </si>
  <si>
    <t>W91YN0P</t>
  </si>
  <si>
    <t>17093E</t>
  </si>
  <si>
    <t>S N Bhreandain Naofa</t>
  </si>
  <si>
    <t>Magh Coillidhe N S</t>
  </si>
  <si>
    <t>Nagh Coillidhe</t>
  </si>
  <si>
    <t>Ballyfoyle</t>
  </si>
  <si>
    <t>R95 Yn60</t>
  </si>
  <si>
    <t>R95YN60</t>
  </si>
  <si>
    <t>17095I</t>
  </si>
  <si>
    <t>S N Na Cealltraighe</t>
  </si>
  <si>
    <t>Kinclare</t>
  </si>
  <si>
    <t>Cealltrach Ballinasloe</t>
  </si>
  <si>
    <t>H53FR66</t>
  </si>
  <si>
    <t>17096K</t>
  </si>
  <si>
    <t>S N Nmh Fhingin</t>
  </si>
  <si>
    <t>Garryhill N S</t>
  </si>
  <si>
    <t>Garryhill</t>
  </si>
  <si>
    <t>R21V093</t>
  </si>
  <si>
    <t>17098O</t>
  </si>
  <si>
    <t>S N Tighearnain Naofa</t>
  </si>
  <si>
    <t>S N Ard Achadh</t>
  </si>
  <si>
    <t>Via Crossmolina P.O.</t>
  </si>
  <si>
    <t>F26DK19</t>
  </si>
  <si>
    <t>17099Q</t>
  </si>
  <si>
    <t>Carrickmacross Bns</t>
  </si>
  <si>
    <t>Farney Street</t>
  </si>
  <si>
    <t>A81KX96</t>
  </si>
  <si>
    <t>17100V</t>
  </si>
  <si>
    <t>S N Rath Aradh</t>
  </si>
  <si>
    <t>Athleague Road</t>
  </si>
  <si>
    <t>Rahara.</t>
  </si>
  <si>
    <t>F42XR20</t>
  </si>
  <si>
    <t>17101A</t>
  </si>
  <si>
    <t>Scoil Cre Cumhra</t>
  </si>
  <si>
    <t>Crecora</t>
  </si>
  <si>
    <t>Patrickswell</t>
  </si>
  <si>
    <t>V94P5C0</t>
  </si>
  <si>
    <t>17102C</t>
  </si>
  <si>
    <t>Cluain Buinne N S</t>
  </si>
  <si>
    <t>Clonbonny Ns</t>
  </si>
  <si>
    <t>Cluain Buinne</t>
  </si>
  <si>
    <t>N37EA21</t>
  </si>
  <si>
    <t>17103E</t>
  </si>
  <si>
    <t>St Marys Convent G</t>
  </si>
  <si>
    <t>Carrigtwohill Con G</t>
  </si>
  <si>
    <t>Carrigtwohill</t>
  </si>
  <si>
    <t>T45VX82</t>
  </si>
  <si>
    <t>17104G</t>
  </si>
  <si>
    <t>St Francis Junior National School</t>
  </si>
  <si>
    <t>St Francis J N S</t>
  </si>
  <si>
    <t>Clonshaugh Drive</t>
  </si>
  <si>
    <t>Priorswood</t>
  </si>
  <si>
    <t>Dublin 17</t>
  </si>
  <si>
    <t>D17KH30</t>
  </si>
  <si>
    <t>17105I</t>
  </si>
  <si>
    <t>Muire Gan Smal C</t>
  </si>
  <si>
    <t>Glasheen G N S</t>
  </si>
  <si>
    <t>School Avenue</t>
  </si>
  <si>
    <t>Glasheen Road</t>
  </si>
  <si>
    <t>T12V084</t>
  </si>
  <si>
    <t>17108O</t>
  </si>
  <si>
    <t>St Johns Infants N S</t>
  </si>
  <si>
    <t>St Johns I Kilkenny</t>
  </si>
  <si>
    <t>Michael Street</t>
  </si>
  <si>
    <t>R95HC03</t>
  </si>
  <si>
    <t>17110B</t>
  </si>
  <si>
    <t>Naomh Lorcan O Tuathail</t>
  </si>
  <si>
    <t>Laurence O Toole Senior Boys</t>
  </si>
  <si>
    <t>Plas Seibhil</t>
  </si>
  <si>
    <t>Baile Atha Cliath 1</t>
  </si>
  <si>
    <t>17112F</t>
  </si>
  <si>
    <t>Ballyhea N S</t>
  </si>
  <si>
    <t>Ballyhea</t>
  </si>
  <si>
    <t>P56KA44</t>
  </si>
  <si>
    <t>17114J</t>
  </si>
  <si>
    <t>S N An Ghabhailin</t>
  </si>
  <si>
    <t>Golden National School</t>
  </si>
  <si>
    <t>Golden</t>
  </si>
  <si>
    <t>E25YC60</t>
  </si>
  <si>
    <t>17117P</t>
  </si>
  <si>
    <t>S N Cul Greine</t>
  </si>
  <si>
    <t>Coolgreany N S</t>
  </si>
  <si>
    <t>Coolgreany</t>
  </si>
  <si>
    <t>Y25AN29</t>
  </si>
  <si>
    <t>17118R</t>
  </si>
  <si>
    <t>S N Naomh Fhursa</t>
  </si>
  <si>
    <t>Claran N. S.</t>
  </si>
  <si>
    <t>Claran</t>
  </si>
  <si>
    <t>H91Y443</t>
  </si>
  <si>
    <t>17119T</t>
  </si>
  <si>
    <t>S N B Ball Aluinn</t>
  </si>
  <si>
    <t>S N Ball Aluinn</t>
  </si>
  <si>
    <t>Ball Aluinn</t>
  </si>
  <si>
    <t>F23W272</t>
  </si>
  <si>
    <t>17122I</t>
  </si>
  <si>
    <t>Sn Eadan Fhionnfhaoich</t>
  </si>
  <si>
    <t>Edeninfagh Ns</t>
  </si>
  <si>
    <t>Na Gleannta</t>
  </si>
  <si>
    <t>F94D267</t>
  </si>
  <si>
    <t>17123K</t>
  </si>
  <si>
    <t>Kilmainham Wood N S</t>
  </si>
  <si>
    <t>Kilmainham Wood</t>
  </si>
  <si>
    <t>A82TY77</t>
  </si>
  <si>
    <t>17124M</t>
  </si>
  <si>
    <t>Ardee Monastery</t>
  </si>
  <si>
    <t>Monastery Ns</t>
  </si>
  <si>
    <t>Drogheda Road,</t>
  </si>
  <si>
    <t>A92X788</t>
  </si>
  <si>
    <t>17125O</t>
  </si>
  <si>
    <t>Differeen N S</t>
  </si>
  <si>
    <t>Diffreen N S</t>
  </si>
  <si>
    <t>F91E044</t>
  </si>
  <si>
    <t>17126Q</t>
  </si>
  <si>
    <t>Scoil Enda</t>
  </si>
  <si>
    <t>S N Currachin</t>
  </si>
  <si>
    <t>Achadh Na Habhla</t>
  </si>
  <si>
    <t>Cluain Eois</t>
  </si>
  <si>
    <t>Co Muineachain</t>
  </si>
  <si>
    <t>H23H678</t>
  </si>
  <si>
    <t>17127S</t>
  </si>
  <si>
    <t>Baile An Droichid Ns</t>
  </si>
  <si>
    <t>Hacketstown</t>
  </si>
  <si>
    <t>R93VH42</t>
  </si>
  <si>
    <t>17129W</t>
  </si>
  <si>
    <t>Rathnamagh N S</t>
  </si>
  <si>
    <t>Rath Na Mbeach</t>
  </si>
  <si>
    <t>F26Y588</t>
  </si>
  <si>
    <t>17130H</t>
  </si>
  <si>
    <t>Scoil Naomh Dubhthach</t>
  </si>
  <si>
    <t>Machaire Ui Rabhartaigh</t>
  </si>
  <si>
    <t>F92AW64</t>
  </si>
  <si>
    <t>17133N</t>
  </si>
  <si>
    <t>S N An Baile Nua</t>
  </si>
  <si>
    <t>X42VW64</t>
  </si>
  <si>
    <t>17138A</t>
  </si>
  <si>
    <t>Scoil Cill Colmain</t>
  </si>
  <si>
    <t>Ard Achadh</t>
  </si>
  <si>
    <t>Co Luimnigh</t>
  </si>
  <si>
    <t>V42T320</t>
  </si>
  <si>
    <t>17140K</t>
  </si>
  <si>
    <t>S N Baile Sluagh</t>
  </si>
  <si>
    <t>Ballysloe</t>
  </si>
  <si>
    <t>Gortnahoe</t>
  </si>
  <si>
    <t>E41X266</t>
  </si>
  <si>
    <t>17148D</t>
  </si>
  <si>
    <t>S N Eoin Baisde G Sen</t>
  </si>
  <si>
    <t>Belgrove Senior Girls' Clontarf C</t>
  </si>
  <si>
    <t>Seafield Road West</t>
  </si>
  <si>
    <t>D03T803</t>
  </si>
  <si>
    <t>17150N</t>
  </si>
  <si>
    <t>St Marys Bns</t>
  </si>
  <si>
    <t>St Mary's Bns</t>
  </si>
  <si>
    <t>St Marys Hill</t>
  </si>
  <si>
    <t>H18A215</t>
  </si>
  <si>
    <t>17152R</t>
  </si>
  <si>
    <t>S N Cnoc Sceach</t>
  </si>
  <si>
    <t>Knockskeagh</t>
  </si>
  <si>
    <t>Clonakilty.</t>
  </si>
  <si>
    <t>P85AV90</t>
  </si>
  <si>
    <t>17154V</t>
  </si>
  <si>
    <t>S N Breandain Naofa</t>
  </si>
  <si>
    <t>Mullagh National School</t>
  </si>
  <si>
    <t>Mullagh Gort Ui Mhaidin</t>
  </si>
  <si>
    <t>H62P447</t>
  </si>
  <si>
    <t>17155A</t>
  </si>
  <si>
    <t>Athlacca N S</t>
  </si>
  <si>
    <t>Athlacca</t>
  </si>
  <si>
    <t>V35AN83</t>
  </si>
  <si>
    <t>17156C</t>
  </si>
  <si>
    <t>Scoil Naomh Aine</t>
  </si>
  <si>
    <t>S N Naomh Aine</t>
  </si>
  <si>
    <t>P56AH79</t>
  </si>
  <si>
    <t>17159I</t>
  </si>
  <si>
    <t>S N An Garrain Bhain</t>
  </si>
  <si>
    <t>Garranbane</t>
  </si>
  <si>
    <t>X35X762</t>
  </si>
  <si>
    <t>17161S</t>
  </si>
  <si>
    <t>Kiltallagh N S</t>
  </si>
  <si>
    <t>Kiltallagh</t>
  </si>
  <si>
    <t>V93KV76</t>
  </si>
  <si>
    <t>17162U</t>
  </si>
  <si>
    <t>S N Bhrighde</t>
  </si>
  <si>
    <t>Baile Corr N S</t>
  </si>
  <si>
    <t>Baile Corr</t>
  </si>
  <si>
    <t>A82VX38</t>
  </si>
  <si>
    <t>17167H</t>
  </si>
  <si>
    <t>Bl Oliver Plunkett N S</t>
  </si>
  <si>
    <t>Moate Bns</t>
  </si>
  <si>
    <t>Lake Road</t>
  </si>
  <si>
    <t>N37E303</t>
  </si>
  <si>
    <t>17168J</t>
  </si>
  <si>
    <t>S N Inis Eoghanain</t>
  </si>
  <si>
    <t>Inis Eonáin</t>
  </si>
  <si>
    <t>Co.Chorcaí</t>
  </si>
  <si>
    <t>T12PX94</t>
  </si>
  <si>
    <t>17170T</t>
  </si>
  <si>
    <t>Baile Mor Siol Anmcadha</t>
  </si>
  <si>
    <t>Laurencetown N S</t>
  </si>
  <si>
    <t>Laurencetown</t>
  </si>
  <si>
    <t>H53RH48</t>
  </si>
  <si>
    <t>17171V</t>
  </si>
  <si>
    <t>S N Cuilinn Ui Caoimh</t>
  </si>
  <si>
    <t>S N Cuilin Ui Caoimh</t>
  </si>
  <si>
    <t>Mala</t>
  </si>
  <si>
    <t>P51TK70</t>
  </si>
  <si>
    <t>17174E</t>
  </si>
  <si>
    <t>Cuan N S</t>
  </si>
  <si>
    <t>Cuan</t>
  </si>
  <si>
    <t>R93KC63</t>
  </si>
  <si>
    <t>17175G</t>
  </si>
  <si>
    <t>Bohermeen N S</t>
  </si>
  <si>
    <t>Bohermeen</t>
  </si>
  <si>
    <t>C15XF70</t>
  </si>
  <si>
    <t>17176I</t>
  </si>
  <si>
    <t>S N Realt Na Mara</t>
  </si>
  <si>
    <t>Sn Realt Na Mara</t>
  </si>
  <si>
    <t>Mulranny</t>
  </si>
  <si>
    <t>F28F3F6</t>
  </si>
  <si>
    <t>17179O</t>
  </si>
  <si>
    <t>R42AK00</t>
  </si>
  <si>
    <t>17180W</t>
  </si>
  <si>
    <t>S N Na Gcluainte</t>
  </si>
  <si>
    <t>Cloontagh Ns</t>
  </si>
  <si>
    <t>F93KP44</t>
  </si>
  <si>
    <t>17181B</t>
  </si>
  <si>
    <t>Templerainey N S</t>
  </si>
  <si>
    <t>Templerainey</t>
  </si>
  <si>
    <t>Y14X856</t>
  </si>
  <si>
    <t>17182D</t>
  </si>
  <si>
    <t>Mhichil Naofa N S</t>
  </si>
  <si>
    <t>Castletown Geoghegan</t>
  </si>
  <si>
    <t>Castletown-Geoghegan</t>
  </si>
  <si>
    <t>N91X659</t>
  </si>
  <si>
    <t>17184H</t>
  </si>
  <si>
    <t>Oola National School</t>
  </si>
  <si>
    <t>Oola N S</t>
  </si>
  <si>
    <t>Oola</t>
  </si>
  <si>
    <t>E34P389</t>
  </si>
  <si>
    <t>17188P</t>
  </si>
  <si>
    <t>S N Chiarain Naofa</t>
  </si>
  <si>
    <t>Clonmacnoise N S</t>
  </si>
  <si>
    <t>Clonmacnois Ns</t>
  </si>
  <si>
    <t>Shannonbridge</t>
  </si>
  <si>
    <t>Co.Offaly</t>
  </si>
  <si>
    <t>N37E227</t>
  </si>
  <si>
    <t>17189R</t>
  </si>
  <si>
    <t>Rath Eoghan N S</t>
  </si>
  <si>
    <t>Rathowen</t>
  </si>
  <si>
    <t>N91TV25</t>
  </si>
  <si>
    <t>17194K</t>
  </si>
  <si>
    <t>S N Baile Ui Coileain</t>
  </si>
  <si>
    <t>Ballycullane N S</t>
  </si>
  <si>
    <t>Y34YY76</t>
  </si>
  <si>
    <t>17195M</t>
  </si>
  <si>
    <t>C.B.S. Primary</t>
  </si>
  <si>
    <t>Dundalk C B S</t>
  </si>
  <si>
    <t>Chapel Street</t>
  </si>
  <si>
    <t>A91YF82</t>
  </si>
  <si>
    <t>17197Q</t>
  </si>
  <si>
    <t>S N An Leath Bhaile</t>
  </si>
  <si>
    <t>Tuaim</t>
  </si>
  <si>
    <t>H54YX29</t>
  </si>
  <si>
    <t>17198S</t>
  </si>
  <si>
    <t>Creagh National School</t>
  </si>
  <si>
    <t>H53PT32</t>
  </si>
  <si>
    <t>17200C</t>
  </si>
  <si>
    <t>S N Colmain</t>
  </si>
  <si>
    <t>Conahy N S</t>
  </si>
  <si>
    <t>Conahy</t>
  </si>
  <si>
    <t>Jenkinstown</t>
  </si>
  <si>
    <t>R95YR15</t>
  </si>
  <si>
    <t>17203I</t>
  </si>
  <si>
    <t>S N Ultain Naofa</t>
  </si>
  <si>
    <t>S N Domhnach Padraig</t>
  </si>
  <si>
    <t>Domhnach Padraig</t>
  </si>
  <si>
    <t>Co Na Midhe</t>
  </si>
  <si>
    <t>C15PD95</t>
  </si>
  <si>
    <t>17206O</t>
  </si>
  <si>
    <t>Glebe N S</t>
  </si>
  <si>
    <t>Largy N S</t>
  </si>
  <si>
    <t>Kinlough</t>
  </si>
  <si>
    <t>F91P043</t>
  </si>
  <si>
    <t>17207Q</t>
  </si>
  <si>
    <t>Cathair Loisgreain</t>
  </si>
  <si>
    <t>H91W3Y6</t>
  </si>
  <si>
    <t>17209U</t>
  </si>
  <si>
    <t>Cooneal N.S.</t>
  </si>
  <si>
    <t>Cooneal School</t>
  </si>
  <si>
    <t>Cooneal</t>
  </si>
  <si>
    <t>F26T659</t>
  </si>
  <si>
    <t>17210F</t>
  </si>
  <si>
    <t>Clochar Lughaidh Cailin</t>
  </si>
  <si>
    <t>St. Louis Senior Primary School</t>
  </si>
  <si>
    <t>Williams Park</t>
  </si>
  <si>
    <t>Rathmines</t>
  </si>
  <si>
    <t>D06XR52</t>
  </si>
  <si>
    <t>17211H</t>
  </si>
  <si>
    <t>Clochar Lughaidh Naoidh</t>
  </si>
  <si>
    <t>Clochar Lughaidh Ndn</t>
  </si>
  <si>
    <t>Do6 Fd92</t>
  </si>
  <si>
    <t>D06FD92</t>
  </si>
  <si>
    <t>17212J</t>
  </si>
  <si>
    <t>Scoil Nais Cnoc Aine</t>
  </si>
  <si>
    <t>Knockaney N S</t>
  </si>
  <si>
    <t>Cnoc Aine</t>
  </si>
  <si>
    <t>Ospuideal</t>
  </si>
  <si>
    <t>V35AH66</t>
  </si>
  <si>
    <t>17213L</t>
  </si>
  <si>
    <t>Ma Nealta</t>
  </si>
  <si>
    <t>Ceannanus Mor</t>
  </si>
  <si>
    <t>A82YV20</t>
  </si>
  <si>
    <t>17214N</t>
  </si>
  <si>
    <t>St. Vincent's Primary School</t>
  </si>
  <si>
    <t>St Philomenas Road</t>
  </si>
  <si>
    <t>D11HX78</t>
  </si>
  <si>
    <t>17217T</t>
  </si>
  <si>
    <t>Wexford C B S</t>
  </si>
  <si>
    <t>Christian Brothers Primary School</t>
  </si>
  <si>
    <t>Green Street</t>
  </si>
  <si>
    <t>Y35H343</t>
  </si>
  <si>
    <t>17218V</t>
  </si>
  <si>
    <t>Kilkenny Mixed N S</t>
  </si>
  <si>
    <t>Kilkenny Mixed</t>
  </si>
  <si>
    <t>Castlecomer Road</t>
  </si>
  <si>
    <t>R95XA66</t>
  </si>
  <si>
    <t>17220I</t>
  </si>
  <si>
    <t>Cnoc Na Mi</t>
  </si>
  <si>
    <t>Meath Hill</t>
  </si>
  <si>
    <t>C15 H274</t>
  </si>
  <si>
    <t>C15H274</t>
  </si>
  <si>
    <t>17221K</t>
  </si>
  <si>
    <t>Castlegar N S</t>
  </si>
  <si>
    <t>An Caislean An Gearr</t>
  </si>
  <si>
    <t>H91F9K6</t>
  </si>
  <si>
    <t>17222M</t>
  </si>
  <si>
    <t>S N Mhichil Naofa</t>
  </si>
  <si>
    <t>Galmoy Mixed N S</t>
  </si>
  <si>
    <t>Galmoy</t>
  </si>
  <si>
    <t>E41EK57</t>
  </si>
  <si>
    <t>17223O</t>
  </si>
  <si>
    <t>S N Muire Is Gearard</t>
  </si>
  <si>
    <t>Enniskerry N S</t>
  </si>
  <si>
    <t>St. Mary's &amp; St. Gerard's Ns</t>
  </si>
  <si>
    <t>A98DP70</t>
  </si>
  <si>
    <t>17224Q</t>
  </si>
  <si>
    <t>Girls School Graigenamanagh</t>
  </si>
  <si>
    <t>Graigenamanagh</t>
  </si>
  <si>
    <t>R95D793</t>
  </si>
  <si>
    <t>17228B</t>
  </si>
  <si>
    <t>Clochar Muire N S</t>
  </si>
  <si>
    <t>Our Lady's School</t>
  </si>
  <si>
    <t>A67KW18</t>
  </si>
  <si>
    <t>17230L</t>
  </si>
  <si>
    <t>St. Brigid's N.S</t>
  </si>
  <si>
    <t>Killoughter</t>
  </si>
  <si>
    <t>Redhills</t>
  </si>
  <si>
    <t>H14X017</t>
  </si>
  <si>
    <t>17231N</t>
  </si>
  <si>
    <t>S N Cill Cuimin</t>
  </si>
  <si>
    <t>V93HF82</t>
  </si>
  <si>
    <t>17233R</t>
  </si>
  <si>
    <t>Manorhamilton B N S</t>
  </si>
  <si>
    <t>Enniskillen Road</t>
  </si>
  <si>
    <t>F91NP08</t>
  </si>
  <si>
    <t>17235V</t>
  </si>
  <si>
    <t>S N Chaomhain Torrchoill</t>
  </si>
  <si>
    <t>Tarahill National School</t>
  </si>
  <si>
    <t>Y25RY86</t>
  </si>
  <si>
    <t>17236A</t>
  </si>
  <si>
    <t>Boher Ns</t>
  </si>
  <si>
    <t>N91Y663</t>
  </si>
  <si>
    <t>17237C</t>
  </si>
  <si>
    <t>S N Cill Barfhionn</t>
  </si>
  <si>
    <t>Kilbarron Ns</t>
  </si>
  <si>
    <t>Coolbawn</t>
  </si>
  <si>
    <t>E45AW72</t>
  </si>
  <si>
    <t>17240O</t>
  </si>
  <si>
    <t>S N Tamhnach Dhuibh</t>
  </si>
  <si>
    <t>A82V903</t>
  </si>
  <si>
    <t>17241Q</t>
  </si>
  <si>
    <t>S N Domhnach Mor</t>
  </si>
  <si>
    <t>Liscooley</t>
  </si>
  <si>
    <t>Castlefinn</t>
  </si>
  <si>
    <t>F93WV78</t>
  </si>
  <si>
    <t>17242S</t>
  </si>
  <si>
    <t>S N Pairc Na Slinne</t>
  </si>
  <si>
    <t>Magh Glas</t>
  </si>
  <si>
    <t>H62FC62</t>
  </si>
  <si>
    <t>17244W</t>
  </si>
  <si>
    <t>S N Naomh Ruadhain</t>
  </si>
  <si>
    <t>Redwood Ns</t>
  </si>
  <si>
    <t>Redwood</t>
  </si>
  <si>
    <t>Lorrha</t>
  </si>
  <si>
    <t>E45XP58</t>
  </si>
  <si>
    <t>17245B</t>
  </si>
  <si>
    <t>Dripsey N S</t>
  </si>
  <si>
    <t>Dripsey</t>
  </si>
  <si>
    <t>P12HE64</t>
  </si>
  <si>
    <t>17246D</t>
  </si>
  <si>
    <t>S N Cluain An Atha</t>
  </si>
  <si>
    <t>Eidhneach</t>
  </si>
  <si>
    <t>V95HN76</t>
  </si>
  <si>
    <t>17251T</t>
  </si>
  <si>
    <t>Ovens N S</t>
  </si>
  <si>
    <t>Na Huamhanna</t>
  </si>
  <si>
    <t>Ovens</t>
  </si>
  <si>
    <t>P31EP63</t>
  </si>
  <si>
    <t>17253A</t>
  </si>
  <si>
    <t>S N Caislean An Cumair</t>
  </si>
  <si>
    <t>Castlecomer Boys' N.S.,</t>
  </si>
  <si>
    <t>Donaguile</t>
  </si>
  <si>
    <t>R95PHH4</t>
  </si>
  <si>
    <t>17254C</t>
  </si>
  <si>
    <t>Scoil Chorbain</t>
  </si>
  <si>
    <t>St Corbans C B S</t>
  </si>
  <si>
    <t>W91E635</t>
  </si>
  <si>
    <t>17255E</t>
  </si>
  <si>
    <t>Scoil Na Mainistreach</t>
  </si>
  <si>
    <t>Scoil Na Mainistreac</t>
  </si>
  <si>
    <t>An Cuar Bhothar</t>
  </si>
  <si>
    <t>Roscomain</t>
  </si>
  <si>
    <t>F42X275</t>
  </si>
  <si>
    <t>17260U</t>
  </si>
  <si>
    <t>Scoil An Linbh Íosa</t>
  </si>
  <si>
    <t>Killymard</t>
  </si>
  <si>
    <t>F94AW95</t>
  </si>
  <si>
    <t>17263D</t>
  </si>
  <si>
    <t>S N Muire An Sean Baile</t>
  </si>
  <si>
    <t>Oldtown National Sch</t>
  </si>
  <si>
    <t>Sean Bhaile</t>
  </si>
  <si>
    <t>A45YD60</t>
  </si>
  <si>
    <t>17265H</t>
  </si>
  <si>
    <t>Rathdrum Boys N S</t>
  </si>
  <si>
    <t>Rathdrum Boys N.S.</t>
  </si>
  <si>
    <t>A67X381</t>
  </si>
  <si>
    <t>17266J</t>
  </si>
  <si>
    <t>Ballanagare N S</t>
  </si>
  <si>
    <t>Ballinagare N S</t>
  </si>
  <si>
    <t>F45W288</t>
  </si>
  <si>
    <t>17268N</t>
  </si>
  <si>
    <t>Sn An Br M O Cleirigh</t>
  </si>
  <si>
    <t>Creevy N S</t>
  </si>
  <si>
    <t>Creevy</t>
  </si>
  <si>
    <t>F94X766</t>
  </si>
  <si>
    <t>17270A</t>
  </si>
  <si>
    <t>S N Colm Cille</t>
  </si>
  <si>
    <t>Inis Diomain Ns</t>
  </si>
  <si>
    <t>Clouna National School</t>
  </si>
  <si>
    <t>Ennistymon</t>
  </si>
  <si>
    <t>V95YD43</t>
  </si>
  <si>
    <t>17271C</t>
  </si>
  <si>
    <t>Scoil Mhuire Muigheo</t>
  </si>
  <si>
    <t>Crettyard</t>
  </si>
  <si>
    <t>R93H799</t>
  </si>
  <si>
    <t>17273G</t>
  </si>
  <si>
    <t>S N Baile Na Cille</t>
  </si>
  <si>
    <t>H62DK60</t>
  </si>
  <si>
    <t>17276M</t>
  </si>
  <si>
    <t>Tipperary C B S</t>
  </si>
  <si>
    <t>E34KR44</t>
  </si>
  <si>
    <t>17277O</t>
  </si>
  <si>
    <t>St Edwards N S</t>
  </si>
  <si>
    <t>St Edward's N S</t>
  </si>
  <si>
    <t>Ballytivnan</t>
  </si>
  <si>
    <t>F91DX64</t>
  </si>
  <si>
    <t>17279S</t>
  </si>
  <si>
    <t>Scoil Muire</t>
  </si>
  <si>
    <t>Haddington Rd B N S</t>
  </si>
  <si>
    <t>D04RD88</t>
  </si>
  <si>
    <t>17280D</t>
  </si>
  <si>
    <t>S N Baile Atha N Riogh</t>
  </si>
  <si>
    <t>S N Baile Atha Nriog</t>
  </si>
  <si>
    <t>Baile Atha N Riogh</t>
  </si>
  <si>
    <t>H65R921</t>
  </si>
  <si>
    <t>17281F</t>
  </si>
  <si>
    <t>Togher N S</t>
  </si>
  <si>
    <t>P47D628</t>
  </si>
  <si>
    <t>17282H</t>
  </si>
  <si>
    <t>S N Padraig</t>
  </si>
  <si>
    <t>H54PW84</t>
  </si>
  <si>
    <t>17283J</t>
  </si>
  <si>
    <t>Geevagh N S</t>
  </si>
  <si>
    <t>Geevagh</t>
  </si>
  <si>
    <t>F52W564</t>
  </si>
  <si>
    <t>17289V</t>
  </si>
  <si>
    <t>S N Caomhain</t>
  </si>
  <si>
    <t>Scoil Chaomháin Inis Oírr</t>
  </si>
  <si>
    <t>Inis Oirthir</t>
  </si>
  <si>
    <t>H91C967</t>
  </si>
  <si>
    <t>17290G</t>
  </si>
  <si>
    <t>Dysart Ns</t>
  </si>
  <si>
    <t>Dysart</t>
  </si>
  <si>
    <t>N91CH98</t>
  </si>
  <si>
    <t>17295Q</t>
  </si>
  <si>
    <t>S N Na Rinne</t>
  </si>
  <si>
    <t>Scoil Náisiúnta Na Rinne</t>
  </si>
  <si>
    <t>Maoil A'Chóirne</t>
  </si>
  <si>
    <t>Rinn Ua Gcuanach</t>
  </si>
  <si>
    <t>Dún Garbhán</t>
  </si>
  <si>
    <t>Co. Phortláirge</t>
  </si>
  <si>
    <t>X35RF24</t>
  </si>
  <si>
    <t>17296S</t>
  </si>
  <si>
    <t>S N Baile Na Hinse</t>
  </si>
  <si>
    <t>Baile Na Hinse</t>
  </si>
  <si>
    <t>V94R234</t>
  </si>
  <si>
    <t>17297U</t>
  </si>
  <si>
    <t>S N Fearghail Naofa</t>
  </si>
  <si>
    <t>Killeagh N S</t>
  </si>
  <si>
    <t>Killeagh</t>
  </si>
  <si>
    <t>P36CP74</t>
  </si>
  <si>
    <t>17298W</t>
  </si>
  <si>
    <t>Kilbehenny N S</t>
  </si>
  <si>
    <t>Kilbehenny</t>
  </si>
  <si>
    <t>P67HR64</t>
  </si>
  <si>
    <t>17299B</t>
  </si>
  <si>
    <t>Effin N S</t>
  </si>
  <si>
    <t>Effin</t>
  </si>
  <si>
    <t>V35RH51</t>
  </si>
  <si>
    <t>17300G</t>
  </si>
  <si>
    <t>Lios Maighir</t>
  </si>
  <si>
    <t>Lios Maghair</t>
  </si>
  <si>
    <t>P51R156</t>
  </si>
  <si>
    <t>17301I</t>
  </si>
  <si>
    <t>S N Teach Caoin</t>
  </si>
  <si>
    <t>Clar Cloinne Mhuiris</t>
  </si>
  <si>
    <t>F12H2V5</t>
  </si>
  <si>
    <t>17304O</t>
  </si>
  <si>
    <t>Annacurra N S</t>
  </si>
  <si>
    <t>Annacurra</t>
  </si>
  <si>
    <t>Tinahely</t>
  </si>
  <si>
    <t>Y14TX83</t>
  </si>
  <si>
    <t>17312N</t>
  </si>
  <si>
    <t>S N Cul An Mhuilinn</t>
  </si>
  <si>
    <t>Culmullen N S</t>
  </si>
  <si>
    <t>Culmullen</t>
  </si>
  <si>
    <t>Drumree</t>
  </si>
  <si>
    <t>A85D212</t>
  </si>
  <si>
    <t>17313P</t>
  </si>
  <si>
    <t>Our Lady Of Lourdes</t>
  </si>
  <si>
    <t>T12RR98</t>
  </si>
  <si>
    <t>17314R</t>
  </si>
  <si>
    <t>Scoil Naomh Eoin Dea</t>
  </si>
  <si>
    <t>John Of God Kilkenny</t>
  </si>
  <si>
    <t>Upper New Street</t>
  </si>
  <si>
    <t>R95E221</t>
  </si>
  <si>
    <t>17315T</t>
  </si>
  <si>
    <t>Scoil Dairbhre Mixed</t>
  </si>
  <si>
    <t>Dairbhre Readypenny</t>
  </si>
  <si>
    <t>Readypenny</t>
  </si>
  <si>
    <t>A91DR12</t>
  </si>
  <si>
    <t>17318C</t>
  </si>
  <si>
    <t>Scoil An Leinbh Iosa B</t>
  </si>
  <si>
    <t>Larkhill Boys N S</t>
  </si>
  <si>
    <t>Larkhill Road</t>
  </si>
  <si>
    <t>D09K104</t>
  </si>
  <si>
    <t>17321O</t>
  </si>
  <si>
    <t>S N An Coill Mhor</t>
  </si>
  <si>
    <t>F28VF68</t>
  </si>
  <si>
    <t>17323S</t>
  </si>
  <si>
    <t>Monkstown N S</t>
  </si>
  <si>
    <t>Scoil Barra Naofa</t>
  </si>
  <si>
    <t>Monkstown</t>
  </si>
  <si>
    <t>T12RX23</t>
  </si>
  <si>
    <t>17324U</t>
  </si>
  <si>
    <t>Scoil Naomh Breandan</t>
  </si>
  <si>
    <t>S N An Rath Mor</t>
  </si>
  <si>
    <t>Cnoc An Chuilinn</t>
  </si>
  <si>
    <t>An Rath Mhor</t>
  </si>
  <si>
    <t>P51A562</t>
  </si>
  <si>
    <t>17326B</t>
  </si>
  <si>
    <t>S N Naomh Feidhlim</t>
  </si>
  <si>
    <t>St. Felim's Ns</t>
  </si>
  <si>
    <t>H12YN73</t>
  </si>
  <si>
    <t>17327D</t>
  </si>
  <si>
    <t>Curraghmore N S</t>
  </si>
  <si>
    <t>Curraghamore Ns</t>
  </si>
  <si>
    <t>Curraghmore</t>
  </si>
  <si>
    <t>N91Y225</t>
  </si>
  <si>
    <t>17328F</t>
  </si>
  <si>
    <t>Scoil Roisin</t>
  </si>
  <si>
    <t>Scoil An Roisin</t>
  </si>
  <si>
    <t>An Clochan Liath</t>
  </si>
  <si>
    <t>F94WF64</t>
  </si>
  <si>
    <t>17329H</t>
  </si>
  <si>
    <t>S N Paroisteach</t>
  </si>
  <si>
    <t>Parochial N.S.</t>
  </si>
  <si>
    <t>F52H280</t>
  </si>
  <si>
    <t>17330P</t>
  </si>
  <si>
    <t>Scoil N Moling-Glynn</t>
  </si>
  <si>
    <t>St Mullens Kilkenny</t>
  </si>
  <si>
    <t>St Mullins</t>
  </si>
  <si>
    <t>R95XH58</t>
  </si>
  <si>
    <t>17331R</t>
  </si>
  <si>
    <t>S N An Droma</t>
  </si>
  <si>
    <t>Drim N.S.</t>
  </si>
  <si>
    <t>H62AK49</t>
  </si>
  <si>
    <t>17332T</t>
  </si>
  <si>
    <t>St Marys Parochial School</t>
  </si>
  <si>
    <t>Western Road</t>
  </si>
  <si>
    <t>E91HK58</t>
  </si>
  <si>
    <t>17336E</t>
  </si>
  <si>
    <t>S N Mhuire Bainrioghan</t>
  </si>
  <si>
    <t>Dunkerrin N S</t>
  </si>
  <si>
    <t>Scoil Muire Bainrioghan</t>
  </si>
  <si>
    <t>Dun Chairn</t>
  </si>
  <si>
    <t>Biorra</t>
  </si>
  <si>
    <t>Co Uibh Fhaili</t>
  </si>
  <si>
    <t>E53ED76</t>
  </si>
  <si>
    <t>17338I</t>
  </si>
  <si>
    <t>S N Cill Bonain</t>
  </si>
  <si>
    <t>Kilbonane National School</t>
  </si>
  <si>
    <t>Knocknahilan</t>
  </si>
  <si>
    <t>Aherla</t>
  </si>
  <si>
    <t>P31WK25</t>
  </si>
  <si>
    <t>17339K</t>
  </si>
  <si>
    <t>S N Naomh Chiarain</t>
  </si>
  <si>
    <t>Johnstown N S</t>
  </si>
  <si>
    <t>Cuirt An Phuca</t>
  </si>
  <si>
    <t>Johnstown</t>
  </si>
  <si>
    <t>E41N820</t>
  </si>
  <si>
    <t>17341U</t>
  </si>
  <si>
    <t>Maynooth B N S</t>
  </si>
  <si>
    <t>W23Y598</t>
  </si>
  <si>
    <t>17349N</t>
  </si>
  <si>
    <t>S N An Leana Mhoir</t>
  </si>
  <si>
    <t>Beal Atha Longphoirt</t>
  </si>
  <si>
    <t>Via Listowel</t>
  </si>
  <si>
    <t>V31F702</t>
  </si>
  <si>
    <t>17351A</t>
  </si>
  <si>
    <t>S N Baile Mhicgonair</t>
  </si>
  <si>
    <t>Baile Mhic Gonair</t>
  </si>
  <si>
    <t>Portlairge</t>
  </si>
  <si>
    <t>X91HF65</t>
  </si>
  <si>
    <t>17353E</t>
  </si>
  <si>
    <t>S N Cill Trostain</t>
  </si>
  <si>
    <t>F42K250</t>
  </si>
  <si>
    <t>17354G</t>
  </si>
  <si>
    <t>Craanford N S</t>
  </si>
  <si>
    <t>Craanford</t>
  </si>
  <si>
    <t>Y25Y825</t>
  </si>
  <si>
    <t>17355I</t>
  </si>
  <si>
    <t>Muire Na Dea Coirle G</t>
  </si>
  <si>
    <t>Mourne Road Girls Ns</t>
  </si>
  <si>
    <t>Mourne Road</t>
  </si>
  <si>
    <t>Drimnagh</t>
  </si>
  <si>
    <t>D12XD51</t>
  </si>
  <si>
    <t>17356K</t>
  </si>
  <si>
    <t>Muire Na Dea Coirle Inf</t>
  </si>
  <si>
    <t>Mourne Road Infants</t>
  </si>
  <si>
    <t>D12E228</t>
  </si>
  <si>
    <t>17357M</t>
  </si>
  <si>
    <t>S N Baile An Phiull</t>
  </si>
  <si>
    <t>S N Baile An Phuill</t>
  </si>
  <si>
    <t>E32DE27</t>
  </si>
  <si>
    <t>17358O</t>
  </si>
  <si>
    <t>S N Naomh Eirc</t>
  </si>
  <si>
    <t>Kilmoyley Ns</t>
  </si>
  <si>
    <t>Cill Mhaoile</t>
  </si>
  <si>
    <t>Ard Fhearta</t>
  </si>
  <si>
    <t>V92W942</t>
  </si>
  <si>
    <t>17360B</t>
  </si>
  <si>
    <t>S N Rath Peacain</t>
  </si>
  <si>
    <t>Rath Peacain</t>
  </si>
  <si>
    <t>Blackpool</t>
  </si>
  <si>
    <t>T23F799</t>
  </si>
  <si>
    <t>17362F</t>
  </si>
  <si>
    <t>Rathcoole N S</t>
  </si>
  <si>
    <t>P51A038</t>
  </si>
  <si>
    <t>17363H</t>
  </si>
  <si>
    <t>Sn Cros Tseain</t>
  </si>
  <si>
    <t>Crosshaven B N S</t>
  </si>
  <si>
    <t>Crosshaven Boy's Ns</t>
  </si>
  <si>
    <t>P43W993</t>
  </si>
  <si>
    <t>17364J</t>
  </si>
  <si>
    <t>Scoil Baile An Aird</t>
  </si>
  <si>
    <t>Baile An Aird</t>
  </si>
  <si>
    <t>V35KX63</t>
  </si>
  <si>
    <t>17367P</t>
  </si>
  <si>
    <t>Mary, Help Of Christians G.N.S.</t>
  </si>
  <si>
    <t>D07EH68</t>
  </si>
  <si>
    <t>17368R</t>
  </si>
  <si>
    <t>Croi Ronaofa Meascaithe</t>
  </si>
  <si>
    <t>Williamstown School</t>
  </si>
  <si>
    <t>Williamstown</t>
  </si>
  <si>
    <t>F45K466</t>
  </si>
  <si>
    <t>17373K</t>
  </si>
  <si>
    <t>Mercy School</t>
  </si>
  <si>
    <t>St Johns Road</t>
  </si>
  <si>
    <t>Y35X084</t>
  </si>
  <si>
    <t>17374M</t>
  </si>
  <si>
    <t>S N Chrion Choill</t>
  </si>
  <si>
    <t>Crion Choill Mixed N S</t>
  </si>
  <si>
    <t>Gathabawn</t>
  </si>
  <si>
    <t>Via Thurles</t>
  </si>
  <si>
    <t>E41WD59</t>
  </si>
  <si>
    <t>17432A</t>
  </si>
  <si>
    <t>Magh Mora N S</t>
  </si>
  <si>
    <t>Moyvore N S</t>
  </si>
  <si>
    <t>Moyvore</t>
  </si>
  <si>
    <t>N91FA00</t>
  </si>
  <si>
    <t>17438M</t>
  </si>
  <si>
    <t>Shanagolden N S</t>
  </si>
  <si>
    <t>Shanagolden</t>
  </si>
  <si>
    <t>V94H642</t>
  </si>
  <si>
    <t>17440W</t>
  </si>
  <si>
    <t>S N Naomh Maodhog</t>
  </si>
  <si>
    <t>S N Cill Na Bhfeart</t>
  </si>
  <si>
    <t>Cill Na Bheart</t>
  </si>
  <si>
    <t>Beal Atha Conaill</t>
  </si>
  <si>
    <t>H14Y861</t>
  </si>
  <si>
    <t>17441B</t>
  </si>
  <si>
    <t>Wolfhill N S Athy</t>
  </si>
  <si>
    <t>Wolfhill</t>
  </si>
  <si>
    <t>R14C521</t>
  </si>
  <si>
    <t>17443F</t>
  </si>
  <si>
    <t>S N Fionntain</t>
  </si>
  <si>
    <t>Taghmon N S</t>
  </si>
  <si>
    <t>Taghmon</t>
  </si>
  <si>
    <t>Y35NP27</t>
  </si>
  <si>
    <t>17444H</t>
  </si>
  <si>
    <t>S N Seosamh Naofa</t>
  </si>
  <si>
    <t>S N An Ceathru Bhain</t>
  </si>
  <si>
    <t>An Ceathru Bhan</t>
  </si>
  <si>
    <t>Baile Atha An Riogh</t>
  </si>
  <si>
    <t>H65YK19</t>
  </si>
  <si>
    <t>17447N</t>
  </si>
  <si>
    <t>S N Crannaighe Buidhe</t>
  </si>
  <si>
    <t>S N Crannog Bui</t>
  </si>
  <si>
    <t>Crannog Bui</t>
  </si>
  <si>
    <t>F94H422</t>
  </si>
  <si>
    <t>17450C</t>
  </si>
  <si>
    <t>S N Mhaodhoig</t>
  </si>
  <si>
    <t>Scoil Mhaodhóig Poulfur</t>
  </si>
  <si>
    <t>Poll Fothair</t>
  </si>
  <si>
    <t>Fiodh Ard</t>
  </si>
  <si>
    <t>Ros Mhic Treoin</t>
  </si>
  <si>
    <t>Co Loch Gormain</t>
  </si>
  <si>
    <t>Y34DC82</t>
  </si>
  <si>
    <t>17456O</t>
  </si>
  <si>
    <t>H91ED89</t>
  </si>
  <si>
    <t>17459U</t>
  </si>
  <si>
    <t>Christ The King I G</t>
  </si>
  <si>
    <t>17462J</t>
  </si>
  <si>
    <t>Scoil Nais Mhichil</t>
  </si>
  <si>
    <t>S N Mhichil Baile Nua</t>
  </si>
  <si>
    <t>R95TP30</t>
  </si>
  <si>
    <t>17463L</t>
  </si>
  <si>
    <t>S N Briocain</t>
  </si>
  <si>
    <t>An Gort Mor</t>
  </si>
  <si>
    <t>H91WY45</t>
  </si>
  <si>
    <t>17464N</t>
  </si>
  <si>
    <t>Fionnbarra Naofa B.N.S.,</t>
  </si>
  <si>
    <t>St. Finbarr's B.N.S.,</t>
  </si>
  <si>
    <t>Kilkieran Road</t>
  </si>
  <si>
    <t>Cabra West</t>
  </si>
  <si>
    <t>D07A522</t>
  </si>
  <si>
    <t>17465P</t>
  </si>
  <si>
    <t>Dominican Convent Girls</t>
  </si>
  <si>
    <t>St. Catherine's Senior Girls</t>
  </si>
  <si>
    <t>Ratoath Road</t>
  </si>
  <si>
    <t>D07V045</t>
  </si>
  <si>
    <t>17466R</t>
  </si>
  <si>
    <t>St Catherines Infant School</t>
  </si>
  <si>
    <t>Cabra Infants N S</t>
  </si>
  <si>
    <t>D07TP21</t>
  </si>
  <si>
    <t>17469A</t>
  </si>
  <si>
    <t>Scoil Cuilm Cille</t>
  </si>
  <si>
    <t>Cloughfin Ns</t>
  </si>
  <si>
    <t>Ballindrait</t>
  </si>
  <si>
    <t>F93Y227</t>
  </si>
  <si>
    <t>17470I</t>
  </si>
  <si>
    <t>St Raphaelas N S</t>
  </si>
  <si>
    <t>St Raphaela's N S</t>
  </si>
  <si>
    <t>Saint Raphaela's Road</t>
  </si>
  <si>
    <t>Blackrock,</t>
  </si>
  <si>
    <t>A94R7N8</t>
  </si>
  <si>
    <t>17471K</t>
  </si>
  <si>
    <t>S N Shean Bhoth</t>
  </si>
  <si>
    <t>Shanbogh National School</t>
  </si>
  <si>
    <t>Y34V129</t>
  </si>
  <si>
    <t>17472M</t>
  </si>
  <si>
    <t>Baile Falbach</t>
  </si>
  <si>
    <t>Hedgestown Lusk N S</t>
  </si>
  <si>
    <t>K45Ypo2</t>
  </si>
  <si>
    <t>K45YP02</t>
  </si>
  <si>
    <t>17475S</t>
  </si>
  <si>
    <t>S N Aine Naofa</t>
  </si>
  <si>
    <t>Aine Naofa</t>
  </si>
  <si>
    <t>Loch Cutra</t>
  </si>
  <si>
    <t>H91C6D6</t>
  </si>
  <si>
    <t>17479D</t>
  </si>
  <si>
    <t>H12E171</t>
  </si>
  <si>
    <t>17480L</t>
  </si>
  <si>
    <t>S N Baile Cheant</t>
  </si>
  <si>
    <t>Baile Cheant</t>
  </si>
  <si>
    <t>C15YK73</t>
  </si>
  <si>
    <t>17481N</t>
  </si>
  <si>
    <t>Drummond N S Mullins</t>
  </si>
  <si>
    <t>Drummond</t>
  </si>
  <si>
    <t>Carlow Via Kilkenny</t>
  </si>
  <si>
    <t>R95DX24</t>
  </si>
  <si>
    <t>17482P</t>
  </si>
  <si>
    <t>Clogher Ns</t>
  </si>
  <si>
    <t>Clogher N S</t>
  </si>
  <si>
    <t>Clogher</t>
  </si>
  <si>
    <t>F12RC95</t>
  </si>
  <si>
    <t>17483R</t>
  </si>
  <si>
    <t>Carraholly N S</t>
  </si>
  <si>
    <t>Peadar O Cearnaigh - Principal</t>
  </si>
  <si>
    <t>F28VX94</t>
  </si>
  <si>
    <t>17485V</t>
  </si>
  <si>
    <t>S N Ath Eascrach</t>
  </si>
  <si>
    <t>Fothaine</t>
  </si>
  <si>
    <t>Ath Eascrach</t>
  </si>
  <si>
    <t>Beal Atha Na Slua</t>
  </si>
  <si>
    <t>H53PN72</t>
  </si>
  <si>
    <t>17486A</t>
  </si>
  <si>
    <t>S N Cleireachain</t>
  </si>
  <si>
    <t>Clerihan Ns</t>
  </si>
  <si>
    <t>Clerihan</t>
  </si>
  <si>
    <t>E91WP77</t>
  </si>
  <si>
    <t>17487C</t>
  </si>
  <si>
    <t>Scoil Nais Cathair Chinn Lis</t>
  </si>
  <si>
    <t>Cathaircinnlis</t>
  </si>
  <si>
    <t>V94X4A8</t>
  </si>
  <si>
    <t>17488E</t>
  </si>
  <si>
    <t>Sn An Aill Bhreach</t>
  </si>
  <si>
    <t>S N Aillbhreach</t>
  </si>
  <si>
    <t>Baile Conaola</t>
  </si>
  <si>
    <t>Connamara</t>
  </si>
  <si>
    <t>H71EP65</t>
  </si>
  <si>
    <t>17489G</t>
  </si>
  <si>
    <t>S N Fionntan Naofa</t>
  </si>
  <si>
    <t>Shanahoe Ns</t>
  </si>
  <si>
    <t>R32F899</t>
  </si>
  <si>
    <t>17490O</t>
  </si>
  <si>
    <t>S N Lorcain Naofa</t>
  </si>
  <si>
    <t>S N Tighneatha</t>
  </si>
  <si>
    <t>Tigneatha</t>
  </si>
  <si>
    <t>H62AW74</t>
  </si>
  <si>
    <t>17492S</t>
  </si>
  <si>
    <t>Kilmurray N S</t>
  </si>
  <si>
    <t>Kilmurray</t>
  </si>
  <si>
    <t>F45NR22</t>
  </si>
  <si>
    <t>17493U</t>
  </si>
  <si>
    <t>Rosenallis N S</t>
  </si>
  <si>
    <t>Ros Fionnghlaise N S</t>
  </si>
  <si>
    <t>Rosenallis</t>
  </si>
  <si>
    <t>R32Y674</t>
  </si>
  <si>
    <t>17494W</t>
  </si>
  <si>
    <t>S N An Rath Mhor</t>
  </si>
  <si>
    <t>Rathmore N S</t>
  </si>
  <si>
    <t>Athboy</t>
  </si>
  <si>
    <t>C15X525</t>
  </si>
  <si>
    <t>17498H</t>
  </si>
  <si>
    <t>Toomevara N S</t>
  </si>
  <si>
    <t>E45VH70</t>
  </si>
  <si>
    <t>17500O</t>
  </si>
  <si>
    <t>S N Muire Mxd</t>
  </si>
  <si>
    <t>Barndarrig N S Mxd</t>
  </si>
  <si>
    <t>Barndarrig</t>
  </si>
  <si>
    <t>A67R296</t>
  </si>
  <si>
    <t>17501Q</t>
  </si>
  <si>
    <t>Bennekerry National School</t>
  </si>
  <si>
    <t>S N Binn An Choire</t>
  </si>
  <si>
    <t>Bennekerry</t>
  </si>
  <si>
    <t>R93D535</t>
  </si>
  <si>
    <t>17502S</t>
  </si>
  <si>
    <t>S N Naomh Thomais</t>
  </si>
  <si>
    <t>S N Tobar Peheadar</t>
  </si>
  <si>
    <t>Tobar Pheadar</t>
  </si>
  <si>
    <t>H91TP89</t>
  </si>
  <si>
    <t>17503U</t>
  </si>
  <si>
    <t>S N Adhamhnain</t>
  </si>
  <si>
    <t>An Luinnigh</t>
  </si>
  <si>
    <t>Doire Beaga</t>
  </si>
  <si>
    <t>Co. Dhun Na Ngall</t>
  </si>
  <si>
    <t>F92C963</t>
  </si>
  <si>
    <t>17505B</t>
  </si>
  <si>
    <t>S N Cill Ruadhain</t>
  </si>
  <si>
    <t>Cill Ruadhain</t>
  </si>
  <si>
    <t>T45CA19</t>
  </si>
  <si>
    <t>17506D</t>
  </si>
  <si>
    <t>S N Dun Doighre</t>
  </si>
  <si>
    <t>Dun Doighre</t>
  </si>
  <si>
    <t>Coill Bhreac Loughrea</t>
  </si>
  <si>
    <t>H62VK28</t>
  </si>
  <si>
    <t>17507F</t>
  </si>
  <si>
    <t>S N Gleann Cuillin</t>
  </si>
  <si>
    <t>Gleann Cuillin</t>
  </si>
  <si>
    <t>Cilltighearnain</t>
  </si>
  <si>
    <t>Co Atha Cliath</t>
  </si>
  <si>
    <t>D18H504</t>
  </si>
  <si>
    <t>17508H</t>
  </si>
  <si>
    <t>S N Naomh Cholumchille</t>
  </si>
  <si>
    <t>Durrow N S</t>
  </si>
  <si>
    <t>Durrow</t>
  </si>
  <si>
    <t>R35XY40</t>
  </si>
  <si>
    <t>17510R</t>
  </si>
  <si>
    <t>S N Treasa Nfa</t>
  </si>
  <si>
    <t>Ballyellis N S</t>
  </si>
  <si>
    <t>Ballyellis</t>
  </si>
  <si>
    <t>Y25P620</t>
  </si>
  <si>
    <t>17511T</t>
  </si>
  <si>
    <t>S N Baile An Iubhair</t>
  </si>
  <si>
    <t>Ballinure N.S</t>
  </si>
  <si>
    <t>E41PP30</t>
  </si>
  <si>
    <t>17512V</t>
  </si>
  <si>
    <t>S N Flannain Naofa</t>
  </si>
  <si>
    <t>S N Rath Chobain</t>
  </si>
  <si>
    <t>Rath Chobain</t>
  </si>
  <si>
    <t>Roscre</t>
  </si>
  <si>
    <t>Co Tiobrad Arann</t>
  </si>
  <si>
    <t>R42TK23</t>
  </si>
  <si>
    <t>17513A</t>
  </si>
  <si>
    <t>S N Cill Bhrighde</t>
  </si>
  <si>
    <t>Kilbride N S Trim</t>
  </si>
  <si>
    <t>Kilbride</t>
  </si>
  <si>
    <t>C15EK88</t>
  </si>
  <si>
    <t>17514C</t>
  </si>
  <si>
    <t>S N Cluain Na Gall</t>
  </si>
  <si>
    <t>Clonegal N S</t>
  </si>
  <si>
    <t>Clonegal</t>
  </si>
  <si>
    <t>Y21XK73</t>
  </si>
  <si>
    <t>17515E</t>
  </si>
  <si>
    <t>S N Achadh Bolg</t>
  </si>
  <si>
    <t>Aghabullogue Ns</t>
  </si>
  <si>
    <t>Aghabullogue National School</t>
  </si>
  <si>
    <t>Aghabullogue</t>
  </si>
  <si>
    <t>P12P406</t>
  </si>
  <si>
    <t>17517I</t>
  </si>
  <si>
    <t>Doolin Mixed N S</t>
  </si>
  <si>
    <t>V95TC66</t>
  </si>
  <si>
    <t>17519M</t>
  </si>
  <si>
    <t>S N Caislean Dochraill</t>
  </si>
  <si>
    <t>Castledockrell N S</t>
  </si>
  <si>
    <t>Ballycarney</t>
  </si>
  <si>
    <t>Y21N968</t>
  </si>
  <si>
    <t>17520U</t>
  </si>
  <si>
    <t>Robinstown N S</t>
  </si>
  <si>
    <t>Robinstown</t>
  </si>
  <si>
    <t>C15YK66</t>
  </si>
  <si>
    <t>17521W</t>
  </si>
  <si>
    <t>S N Scrin</t>
  </si>
  <si>
    <t>Scrin</t>
  </si>
  <si>
    <t>Tara</t>
  </si>
  <si>
    <t>C15NV99</t>
  </si>
  <si>
    <t>17522B</t>
  </si>
  <si>
    <t>Knockanore N S</t>
  </si>
  <si>
    <t>Knockanore</t>
  </si>
  <si>
    <t>P51XK58</t>
  </si>
  <si>
    <t>17523D</t>
  </si>
  <si>
    <t>S N Cronain Naofa</t>
  </si>
  <si>
    <t>Drum Ui Cianain N S</t>
  </si>
  <si>
    <t>Drum Ui Cianain</t>
  </si>
  <si>
    <t>E53PK37</t>
  </si>
  <si>
    <t>17525H</t>
  </si>
  <si>
    <t>Light Of Christ National School</t>
  </si>
  <si>
    <t>Scoil Nais Sholas Ch</t>
  </si>
  <si>
    <t>X91RY67</t>
  </si>
  <si>
    <t>17526J</t>
  </si>
  <si>
    <t>S N Abbain</t>
  </si>
  <si>
    <t>Adamstown N S</t>
  </si>
  <si>
    <t>Adamstown</t>
  </si>
  <si>
    <t>Y21VY56</t>
  </si>
  <si>
    <t>17527L</t>
  </si>
  <si>
    <t>Scoil Bhrugh Thuinne</t>
  </si>
  <si>
    <t>P51KN79</t>
  </si>
  <si>
    <t>17528N</t>
  </si>
  <si>
    <t>S N Naomh Caitriona</t>
  </si>
  <si>
    <t>Conna National School</t>
  </si>
  <si>
    <t>Conna</t>
  </si>
  <si>
    <t>P51EY05</t>
  </si>
  <si>
    <t>17529P</t>
  </si>
  <si>
    <t>S N Iomair Naofa</t>
  </si>
  <si>
    <t>Brackloon Cill Tulcha</t>
  </si>
  <si>
    <t>Beal Atha N Riogh</t>
  </si>
  <si>
    <t>H65C670</t>
  </si>
  <si>
    <t>17531C</t>
  </si>
  <si>
    <t>Baile Na Mona</t>
  </si>
  <si>
    <t>Baile Na Mona Sn</t>
  </si>
  <si>
    <t>A82W264</t>
  </si>
  <si>
    <t>17532E</t>
  </si>
  <si>
    <t>S N Druim Slaod</t>
  </si>
  <si>
    <t>Baile Cruaich</t>
  </si>
  <si>
    <t>F28PD70</t>
  </si>
  <si>
    <t>17533G</t>
  </si>
  <si>
    <t>S N Rathain</t>
  </si>
  <si>
    <t>P51DP79</t>
  </si>
  <si>
    <t>17535K</t>
  </si>
  <si>
    <t>Fionnabhair N S</t>
  </si>
  <si>
    <t>Fenor Ns</t>
  </si>
  <si>
    <t>Fenor</t>
  </si>
  <si>
    <t>Tramore</t>
  </si>
  <si>
    <t>County Waterford</t>
  </si>
  <si>
    <t>X91VK31</t>
  </si>
  <si>
    <t>17536M</t>
  </si>
  <si>
    <t>S N Dun Aill</t>
  </si>
  <si>
    <t>Dunhill National School</t>
  </si>
  <si>
    <t>Dunhill</t>
  </si>
  <si>
    <t>Via Tramore</t>
  </si>
  <si>
    <t>X91X86V</t>
  </si>
  <si>
    <t>17537O</t>
  </si>
  <si>
    <t>Scoil Padraig Naofa</t>
  </si>
  <si>
    <t>Padraig Naofa Bray</t>
  </si>
  <si>
    <t>A98F652</t>
  </si>
  <si>
    <t>17539S</t>
  </si>
  <si>
    <t>S N Cill Cruain</t>
  </si>
  <si>
    <t>Scoil Chill Chruain</t>
  </si>
  <si>
    <t>F45A099</t>
  </si>
  <si>
    <t>17540D</t>
  </si>
  <si>
    <t>S N Mhanachain</t>
  </si>
  <si>
    <t>Manachan An Tobar</t>
  </si>
  <si>
    <t>An Tobar</t>
  </si>
  <si>
    <t>Co Na H Iarmhidhe</t>
  </si>
  <si>
    <t>N37T8Y0</t>
  </si>
  <si>
    <t>17542H</t>
  </si>
  <si>
    <t>S N Rath Chaomhghin</t>
  </si>
  <si>
    <t>E91TX38</t>
  </si>
  <si>
    <t>17543J</t>
  </si>
  <si>
    <t>Cloughjordan N S</t>
  </si>
  <si>
    <t>Cloughjordan</t>
  </si>
  <si>
    <t>E53WC80</t>
  </si>
  <si>
    <t>17547R</t>
  </si>
  <si>
    <t>S N Doire Iubhair</t>
  </si>
  <si>
    <t>Doire Iubhair</t>
  </si>
  <si>
    <t>Gurteeny Woodford</t>
  </si>
  <si>
    <t>Loughrea Co Galway</t>
  </si>
  <si>
    <t>H62NY53</t>
  </si>
  <si>
    <t>17549V</t>
  </si>
  <si>
    <t>S N Ceathru Caol</t>
  </si>
  <si>
    <t>Sn Ceathru Caol</t>
  </si>
  <si>
    <t>Kerrykeel</t>
  </si>
  <si>
    <t>F92WC60</t>
  </si>
  <si>
    <t>17550G</t>
  </si>
  <si>
    <t>St.Fursey's N.S. Dundalk</t>
  </si>
  <si>
    <t>Marlbog Road</t>
  </si>
  <si>
    <t>Haggardstown</t>
  </si>
  <si>
    <t>A91AP98</t>
  </si>
  <si>
    <t>17552K</t>
  </si>
  <si>
    <t>Scoil Bhrighde</t>
  </si>
  <si>
    <t>Porthall</t>
  </si>
  <si>
    <t>F93D308</t>
  </si>
  <si>
    <t>17553M</t>
  </si>
  <si>
    <t>S N Taodhbhog</t>
  </si>
  <si>
    <t>Leifearr</t>
  </si>
  <si>
    <t>F93K028</t>
  </si>
  <si>
    <t>17554O</t>
  </si>
  <si>
    <t>S N Nmh Seosaimh</t>
  </si>
  <si>
    <t>Hilltown</t>
  </si>
  <si>
    <t>Baile Miota</t>
  </si>
  <si>
    <t>Ballymitty</t>
  </si>
  <si>
    <t>Co. Wexford.</t>
  </si>
  <si>
    <t>Y35YW81</t>
  </si>
  <si>
    <t>17555Q</t>
  </si>
  <si>
    <t>Scoil Naomh Abban</t>
  </si>
  <si>
    <t>Newtown National School</t>
  </si>
  <si>
    <t>R93DY27</t>
  </si>
  <si>
    <t>17557U</t>
  </si>
  <si>
    <t>Scoil Abbain Cillin</t>
  </si>
  <si>
    <t>Killeen Ns</t>
  </si>
  <si>
    <t>Killeen</t>
  </si>
  <si>
    <t>Maganey</t>
  </si>
  <si>
    <t>R93N244</t>
  </si>
  <si>
    <t>17559B</t>
  </si>
  <si>
    <t>Garristown N S</t>
  </si>
  <si>
    <t>The Green</t>
  </si>
  <si>
    <t>Garristown</t>
  </si>
  <si>
    <t>County Dublin</t>
  </si>
  <si>
    <t>A42V673</t>
  </si>
  <si>
    <t>17560J</t>
  </si>
  <si>
    <t>S N Seosamh Naomtha</t>
  </si>
  <si>
    <t>S N Dun Doire</t>
  </si>
  <si>
    <t>Dun Doire</t>
  </si>
  <si>
    <t>C15HH63</t>
  </si>
  <si>
    <t>17561L</t>
  </si>
  <si>
    <t>Samhthann N S</t>
  </si>
  <si>
    <t>Samathann Ballinalee</t>
  </si>
  <si>
    <t>N39HY57</t>
  </si>
  <si>
    <t>17562N</t>
  </si>
  <si>
    <t>St Paul's National School</t>
  </si>
  <si>
    <t>St. Paul's N.S.</t>
  </si>
  <si>
    <t>Islandeady</t>
  </si>
  <si>
    <t>F23HX85</t>
  </si>
  <si>
    <t>17563P</t>
  </si>
  <si>
    <t>Ogonnelloe National School</t>
  </si>
  <si>
    <t>Ogonnelloe</t>
  </si>
  <si>
    <t>Scariff</t>
  </si>
  <si>
    <t>V94N599</t>
  </si>
  <si>
    <t>17564R</t>
  </si>
  <si>
    <t>S N An Choimin</t>
  </si>
  <si>
    <t>Sn An Choimin</t>
  </si>
  <si>
    <t>Clochan</t>
  </si>
  <si>
    <t>Leithbhearr</t>
  </si>
  <si>
    <t>F93CF67</t>
  </si>
  <si>
    <t>17566V</t>
  </si>
  <si>
    <t>S N Bhridhe</t>
  </si>
  <si>
    <t>Kells Mixed N S</t>
  </si>
  <si>
    <t>R95WK84</t>
  </si>
  <si>
    <t>17567A</t>
  </si>
  <si>
    <t>Almhaine N S</t>
  </si>
  <si>
    <t>S N Allen Kilmeague</t>
  </si>
  <si>
    <t>Kilmeague</t>
  </si>
  <si>
    <t>W91AX99</t>
  </si>
  <si>
    <t>17569E</t>
  </si>
  <si>
    <t>Blessed Oliver N S</t>
  </si>
  <si>
    <t>Baile An Ridire N S</t>
  </si>
  <si>
    <t>Baile An Ridire</t>
  </si>
  <si>
    <t>Baile Brigin</t>
  </si>
  <si>
    <t>K32WR94</t>
  </si>
  <si>
    <t>17570M</t>
  </si>
  <si>
    <t>S N Na Bhfiodh</t>
  </si>
  <si>
    <t>Fews</t>
  </si>
  <si>
    <t>X42X968</t>
  </si>
  <si>
    <t>17571O</t>
  </si>
  <si>
    <t>Kilmore N S</t>
  </si>
  <si>
    <t>Dangan N S</t>
  </si>
  <si>
    <t>Dangan</t>
  </si>
  <si>
    <t>N41RC79</t>
  </si>
  <si>
    <t>17574U</t>
  </si>
  <si>
    <t>S N Naomh Ciarain</t>
  </si>
  <si>
    <t>Scoil Naomh Ciarán</t>
  </si>
  <si>
    <t>Cill Chiaráin</t>
  </si>
  <si>
    <t>Conamara</t>
  </si>
  <si>
    <t>H91T650</t>
  </si>
  <si>
    <t>17575W</t>
  </si>
  <si>
    <t>S N Gleann Coimhead</t>
  </si>
  <si>
    <t>Glencovitt N.S.</t>
  </si>
  <si>
    <t>Ballybofey</t>
  </si>
  <si>
    <t>F93XF59</t>
  </si>
  <si>
    <t>17576B</t>
  </si>
  <si>
    <t>Scoil An Choroin Mhuire</t>
  </si>
  <si>
    <t>Holy Rosary School</t>
  </si>
  <si>
    <t>Dominican Campus</t>
  </si>
  <si>
    <t>A67P680</t>
  </si>
  <si>
    <t>17579H</t>
  </si>
  <si>
    <t>S N Ath Fhada</t>
  </si>
  <si>
    <t>Scoil Íosagáin, Aghada N.S.</t>
  </si>
  <si>
    <t>Aghada</t>
  </si>
  <si>
    <t>P25X922</t>
  </si>
  <si>
    <t>17580P</t>
  </si>
  <si>
    <t>S N Gort Na Huaighe</t>
  </si>
  <si>
    <t>E41F857</t>
  </si>
  <si>
    <t>17583V</t>
  </si>
  <si>
    <t>S N Cnoc An Ein</t>
  </si>
  <si>
    <t>V95FW42</t>
  </si>
  <si>
    <t>17585C</t>
  </si>
  <si>
    <t>S N Beal Caradh</t>
  </si>
  <si>
    <t>Belcarra</t>
  </si>
  <si>
    <t>F23ET38</t>
  </si>
  <si>
    <t>17589K</t>
  </si>
  <si>
    <t>S N Chiaran Naofa</t>
  </si>
  <si>
    <t>Stoneyford Mxd N S</t>
  </si>
  <si>
    <t>Stoneyford</t>
  </si>
  <si>
    <t>R95XR65</t>
  </si>
  <si>
    <t>17590S</t>
  </si>
  <si>
    <t>S N Moin Ruadh Mixed</t>
  </si>
  <si>
    <t>Moin Ruadh Mixed</t>
  </si>
  <si>
    <t>Knocktopher</t>
  </si>
  <si>
    <t>R95FY06</t>
  </si>
  <si>
    <t>17593B</t>
  </si>
  <si>
    <t>Mountcollins N.S.</t>
  </si>
  <si>
    <t>Cnoc Ui Coileain</t>
  </si>
  <si>
    <t>V94K036</t>
  </si>
  <si>
    <t>17595F</t>
  </si>
  <si>
    <t>Cill Coscain</t>
  </si>
  <si>
    <t>The Ward</t>
  </si>
  <si>
    <t>D11PW92</t>
  </si>
  <si>
    <t>17598L</t>
  </si>
  <si>
    <t>Sn An Leinbh Iosa</t>
  </si>
  <si>
    <t>Coxtown N S</t>
  </si>
  <si>
    <t>Coxtown</t>
  </si>
  <si>
    <t>Carrigans</t>
  </si>
  <si>
    <t>F93K662</t>
  </si>
  <si>
    <t>17599N</t>
  </si>
  <si>
    <t>S N Baile An Luig</t>
  </si>
  <si>
    <t>Beal Tra</t>
  </si>
  <si>
    <t>F91VK52</t>
  </si>
  <si>
    <t>17600S</t>
  </si>
  <si>
    <t>S N Na Scairte Leithe</t>
  </si>
  <si>
    <t>Scartleigh Ns</t>
  </si>
  <si>
    <t>Saleen Cloyne</t>
  </si>
  <si>
    <t>P25K286</t>
  </si>
  <si>
    <t>17601U</t>
  </si>
  <si>
    <t>S N Doire Na Ceise</t>
  </si>
  <si>
    <t>Maudabawn</t>
  </si>
  <si>
    <t>H16KP86</t>
  </si>
  <si>
    <t>17602W</t>
  </si>
  <si>
    <t>S N Naomh Lachtin</t>
  </si>
  <si>
    <t>Domhnach Mor</t>
  </si>
  <si>
    <t>P32PW68</t>
  </si>
  <si>
    <t>17603B</t>
  </si>
  <si>
    <t>Aughavannagh Rd Cbs</t>
  </si>
  <si>
    <t>Aughavannagh Road</t>
  </si>
  <si>
    <t>D12W522</t>
  </si>
  <si>
    <t>17604D</t>
  </si>
  <si>
    <t>Raithin An Uisce N S</t>
  </si>
  <si>
    <t>Raithin An Uisce</t>
  </si>
  <si>
    <t>R32HW50</t>
  </si>
  <si>
    <t>17606H</t>
  </si>
  <si>
    <t>Naomh Micheal N S</t>
  </si>
  <si>
    <t>Castletown N S</t>
  </si>
  <si>
    <t>Castletown-Finea</t>
  </si>
  <si>
    <t>N91FN29</t>
  </si>
  <si>
    <t>17607J</t>
  </si>
  <si>
    <t>S N Seiseadh Ui Neill</t>
  </si>
  <si>
    <t>Sn Seiseach Ui Neill</t>
  </si>
  <si>
    <t>F93AE24</t>
  </si>
  <si>
    <t>17608L</t>
  </si>
  <si>
    <t>S N Lua Naofa</t>
  </si>
  <si>
    <t>Sn Lua Naofa</t>
  </si>
  <si>
    <t>E45AH95</t>
  </si>
  <si>
    <t>17609N</t>
  </si>
  <si>
    <t>Rathcormac N S</t>
  </si>
  <si>
    <t>P61ER24</t>
  </si>
  <si>
    <t>17610V</t>
  </si>
  <si>
    <t>S N Baile Fada</t>
  </si>
  <si>
    <t>Ballyfad N S</t>
  </si>
  <si>
    <t>Ballyfad</t>
  </si>
  <si>
    <t>Y25E376</t>
  </si>
  <si>
    <t>17612C</t>
  </si>
  <si>
    <t>St Garvans Ns</t>
  </si>
  <si>
    <t>Carrowreigh N S</t>
  </si>
  <si>
    <t>Carrowreigh</t>
  </si>
  <si>
    <t>Y35E773</t>
  </si>
  <si>
    <t>17613E</t>
  </si>
  <si>
    <t>S N Caitriona Naofa</t>
  </si>
  <si>
    <t>Eachdruim N S</t>
  </si>
  <si>
    <t>Eachdruim</t>
  </si>
  <si>
    <t>H53X266</t>
  </si>
  <si>
    <t>17615I</t>
  </si>
  <si>
    <t>Sn Naomh Proinnsias</t>
  </si>
  <si>
    <t>Naomh Proinnsias</t>
  </si>
  <si>
    <t>An Choill Rua</t>
  </si>
  <si>
    <t>Odhar</t>
  </si>
  <si>
    <t>H91F6D8</t>
  </si>
  <si>
    <t>17616K</t>
  </si>
  <si>
    <t>Naomh Mhuire N S</t>
  </si>
  <si>
    <t>Walsh Island N S</t>
  </si>
  <si>
    <t>Inis Na Mbreathnach</t>
  </si>
  <si>
    <t>Geisill</t>
  </si>
  <si>
    <t>R35T653</t>
  </si>
  <si>
    <t>17617M</t>
  </si>
  <si>
    <t>Scoil Chomhgain Naofa</t>
  </si>
  <si>
    <t>Killeshin N S</t>
  </si>
  <si>
    <t>Killeshin</t>
  </si>
  <si>
    <t>R93XF53</t>
  </si>
  <si>
    <t>17620B</t>
  </si>
  <si>
    <t>S N Rois Mhoir</t>
  </si>
  <si>
    <t>Rois Mhoir</t>
  </si>
  <si>
    <t>Rossmore</t>
  </si>
  <si>
    <t>E25E722</t>
  </si>
  <si>
    <t>17621D</t>
  </si>
  <si>
    <t>S N An Bhealaigh</t>
  </si>
  <si>
    <t>Sn An Bhealaigh</t>
  </si>
  <si>
    <t>Ballagh</t>
  </si>
  <si>
    <t>Clonoulty</t>
  </si>
  <si>
    <t>E25DK81</t>
  </si>
  <si>
    <t>17622F</t>
  </si>
  <si>
    <t>S N Lasair Naofa</t>
  </si>
  <si>
    <t>Arigna N S</t>
  </si>
  <si>
    <t>Greaghnafarna</t>
  </si>
  <si>
    <t>Arigna</t>
  </si>
  <si>
    <t>N41FX64</t>
  </si>
  <si>
    <t>17623H</t>
  </si>
  <si>
    <t>O'Growney National School</t>
  </si>
  <si>
    <t>O'Growney National School Athboy</t>
  </si>
  <si>
    <t>C15X966</t>
  </si>
  <si>
    <t>17625L</t>
  </si>
  <si>
    <t>Cnoc An Teampaill</t>
  </si>
  <si>
    <t>Knocktemple Ns</t>
  </si>
  <si>
    <t>A82PF98</t>
  </si>
  <si>
    <t>17628R</t>
  </si>
  <si>
    <t>S N Naomh Padraig Mxd</t>
  </si>
  <si>
    <t>Baile Haol Mxd Ns</t>
  </si>
  <si>
    <t>Baile Haol</t>
  </si>
  <si>
    <t>R95EK00</t>
  </si>
  <si>
    <t>17629T</t>
  </si>
  <si>
    <t>S N Ard A'Chatha</t>
  </si>
  <si>
    <t>Ard A'Chatha</t>
  </si>
  <si>
    <t>A42WR12</t>
  </si>
  <si>
    <t>17630E</t>
  </si>
  <si>
    <t>S N Maodhog</t>
  </si>
  <si>
    <t>Knockbride East Ns</t>
  </si>
  <si>
    <t>Cnoc Brighde</t>
  </si>
  <si>
    <t>A82A567</t>
  </si>
  <si>
    <t>17631G</t>
  </si>
  <si>
    <t>Ceathru Na Ngarrdhanta</t>
  </si>
  <si>
    <t>Ceathru Na Ngarrdant</t>
  </si>
  <si>
    <t>Ballytrasna,</t>
  </si>
  <si>
    <t>Tuam,</t>
  </si>
  <si>
    <t>H54 Rw56</t>
  </si>
  <si>
    <t>H54RW56</t>
  </si>
  <si>
    <t>17633K</t>
  </si>
  <si>
    <t>S N Eoin Baiste</t>
  </si>
  <si>
    <t>Via Galway</t>
  </si>
  <si>
    <t>H91F6P2</t>
  </si>
  <si>
    <t>17634M</t>
  </si>
  <si>
    <t>Scoil Ailbhe</t>
  </si>
  <si>
    <t>Ailbhe</t>
  </si>
  <si>
    <t>E41XY10</t>
  </si>
  <si>
    <t>17637S</t>
  </si>
  <si>
    <t>S N Sheosaimh Naofa</t>
  </si>
  <si>
    <t>Ballinagar N S</t>
  </si>
  <si>
    <t>Beal Atha Na Gcarr</t>
  </si>
  <si>
    <t>R35RW26</t>
  </si>
  <si>
    <t>17638U</t>
  </si>
  <si>
    <t>Poulpeasty</t>
  </si>
  <si>
    <t>Clonroche, Enniscorthy</t>
  </si>
  <si>
    <t>Y21V091</t>
  </si>
  <si>
    <t>17639W</t>
  </si>
  <si>
    <t>Mitchelstown Cbs Primary</t>
  </si>
  <si>
    <t>Brigown</t>
  </si>
  <si>
    <t>P67FY81</t>
  </si>
  <si>
    <t>17640H</t>
  </si>
  <si>
    <t>S N Colmain Naofa</t>
  </si>
  <si>
    <t>S N Tir Da Glas</t>
  </si>
  <si>
    <t>Tir Da Glas</t>
  </si>
  <si>
    <t>E45T671</t>
  </si>
  <si>
    <t>17641J</t>
  </si>
  <si>
    <t>Rosses Point</t>
  </si>
  <si>
    <t>F91TR29</t>
  </si>
  <si>
    <t>17643N</t>
  </si>
  <si>
    <t>S N Cill Bhriain</t>
  </si>
  <si>
    <t>Ballinamult</t>
  </si>
  <si>
    <t>E91KX97</t>
  </si>
  <si>
    <t>17644P</t>
  </si>
  <si>
    <t>Aughnagarron N S</t>
  </si>
  <si>
    <t>Aughnagarron</t>
  </si>
  <si>
    <t>N39KX77</t>
  </si>
  <si>
    <t>17645R</t>
  </si>
  <si>
    <t>S N Cronain</t>
  </si>
  <si>
    <t>Sn Naomh Tiarnain</t>
  </si>
  <si>
    <t>Kiltiernan</t>
  </si>
  <si>
    <t>H91T2N2</t>
  </si>
  <si>
    <t>17646T</t>
  </si>
  <si>
    <t>S N Uaimh Bhreanainn</t>
  </si>
  <si>
    <t>Cill Dubh</t>
  </si>
  <si>
    <t>V92 Ae73</t>
  </si>
  <si>
    <t>V92AE73</t>
  </si>
  <si>
    <t>17647V</t>
  </si>
  <si>
    <t>Muire Na Dea Comhairle</t>
  </si>
  <si>
    <t>Headford N S</t>
  </si>
  <si>
    <t>H91FD71</t>
  </si>
  <si>
    <t>17648A</t>
  </si>
  <si>
    <t>Headford B N S</t>
  </si>
  <si>
    <t>Áth Cinn</t>
  </si>
  <si>
    <t>H91NV02</t>
  </si>
  <si>
    <t>17649C</t>
  </si>
  <si>
    <t>Scoil Naomh Bhríde Ns</t>
  </si>
  <si>
    <t>R95KR86</t>
  </si>
  <si>
    <t>17650K</t>
  </si>
  <si>
    <t>S N Ide</t>
  </si>
  <si>
    <t>S N Ide Kilmeade</t>
  </si>
  <si>
    <t>Kilmead</t>
  </si>
  <si>
    <t>R14EV65</t>
  </si>
  <si>
    <t>17652O</t>
  </si>
  <si>
    <t>Scoil Oilibheir Naofa</t>
  </si>
  <si>
    <t>S N Coillcluana</t>
  </si>
  <si>
    <t>Coillcluana</t>
  </si>
  <si>
    <t>A85NH30</t>
  </si>
  <si>
    <t>17653Q</t>
  </si>
  <si>
    <t>Castle Iny N S</t>
  </si>
  <si>
    <t>Luach Magh</t>
  </si>
  <si>
    <t>E41X386</t>
  </si>
  <si>
    <t>17655U</t>
  </si>
  <si>
    <t>S N Caladh Na Muc</t>
  </si>
  <si>
    <t>Ros Cathail</t>
  </si>
  <si>
    <t>H91XD57</t>
  </si>
  <si>
    <t>17656W</t>
  </si>
  <si>
    <t>S N Olibheir Beannuithe</t>
  </si>
  <si>
    <t>Duncannon N S</t>
  </si>
  <si>
    <t>Duncannon</t>
  </si>
  <si>
    <t>Y34CY63</t>
  </si>
  <si>
    <t>17660N</t>
  </si>
  <si>
    <t>S N Caiseal</t>
  </si>
  <si>
    <t>Caiseal</t>
  </si>
  <si>
    <t>H91A6C1</t>
  </si>
  <si>
    <t>17662R</t>
  </si>
  <si>
    <t>S N Brighde Kill</t>
  </si>
  <si>
    <t>W91PF85</t>
  </si>
  <si>
    <t>17663T</t>
  </si>
  <si>
    <t>R93RD98</t>
  </si>
  <si>
    <t>17665A</t>
  </si>
  <si>
    <t>S N Gleann Guail</t>
  </si>
  <si>
    <t>Glengoole N.S.</t>
  </si>
  <si>
    <t>Glengoole</t>
  </si>
  <si>
    <t>E41X921</t>
  </si>
  <si>
    <t>17667E</t>
  </si>
  <si>
    <t>Whitechurch</t>
  </si>
  <si>
    <t>T34AY74</t>
  </si>
  <si>
    <t>17668G</t>
  </si>
  <si>
    <t>S N Na Bhforbacha</t>
  </si>
  <si>
    <t>Na Forbacha</t>
  </si>
  <si>
    <t>An Spideal</t>
  </si>
  <si>
    <t>H91RR60</t>
  </si>
  <si>
    <t>17669I</t>
  </si>
  <si>
    <t>S N Treasa Naomha</t>
  </si>
  <si>
    <t>Tynock Ns</t>
  </si>
  <si>
    <t>Tynock</t>
  </si>
  <si>
    <t>W91TFN5</t>
  </si>
  <si>
    <t>17674B</t>
  </si>
  <si>
    <t>St Annes National School</t>
  </si>
  <si>
    <t>Ardclough</t>
  </si>
  <si>
    <t>Straffan</t>
  </si>
  <si>
    <t>W23H330</t>
  </si>
  <si>
    <t>17675D</t>
  </si>
  <si>
    <t>S N Teampall Loiscithe</t>
  </si>
  <si>
    <t>Burnchurch Mxd N S</t>
  </si>
  <si>
    <t>Burnchurch</t>
  </si>
  <si>
    <t>Cuffesgrange Kilkenny</t>
  </si>
  <si>
    <t>R95RT02</t>
  </si>
  <si>
    <t>17678J</t>
  </si>
  <si>
    <t>S N Fiondalbha</t>
  </si>
  <si>
    <t>Manulla National School</t>
  </si>
  <si>
    <t>Manulla</t>
  </si>
  <si>
    <t>F23RY77</t>
  </si>
  <si>
    <t>17681V</t>
  </si>
  <si>
    <t>S N Na Maighne</t>
  </si>
  <si>
    <t>Moyne</t>
  </si>
  <si>
    <t>E41D6K3</t>
  </si>
  <si>
    <t>17682A</t>
  </si>
  <si>
    <t>S N Colm Naofa</t>
  </si>
  <si>
    <t>Coggale N S</t>
  </si>
  <si>
    <t>Coggale</t>
  </si>
  <si>
    <t>F28RR68</t>
  </si>
  <si>
    <t>17683C</t>
  </si>
  <si>
    <t>Muire Og 2 Loreto Con</t>
  </si>
  <si>
    <t>Loreto Crumlin</t>
  </si>
  <si>
    <t>Crumlin Road</t>
  </si>
  <si>
    <t>D12KW66</t>
  </si>
  <si>
    <t>17686I</t>
  </si>
  <si>
    <t>Scoil Mhuire Bns</t>
  </si>
  <si>
    <t>Castleblaney B N S</t>
  </si>
  <si>
    <t>A75PC94</t>
  </si>
  <si>
    <t>17689O</t>
  </si>
  <si>
    <t>S N Tir An Fhiaidh</t>
  </si>
  <si>
    <t>Tír An Fhia</t>
  </si>
  <si>
    <t>Leitir Móir,</t>
  </si>
  <si>
    <t>H91YF90</t>
  </si>
  <si>
    <t>17694H</t>
  </si>
  <si>
    <t>S N Chluainin</t>
  </si>
  <si>
    <t>E91D838</t>
  </si>
  <si>
    <t>17695J</t>
  </si>
  <si>
    <t>S N Molaise</t>
  </si>
  <si>
    <t>Molaise N S</t>
  </si>
  <si>
    <t>Molaise</t>
  </si>
  <si>
    <t>An Cnoch</t>
  </si>
  <si>
    <t>Mainistir Laoise</t>
  </si>
  <si>
    <t>R32PT62</t>
  </si>
  <si>
    <t>17703F</t>
  </si>
  <si>
    <t>S N Ard Croine</t>
  </si>
  <si>
    <t>Ardcroney</t>
  </si>
  <si>
    <t>E45VH01</t>
  </si>
  <si>
    <t>17704H</t>
  </si>
  <si>
    <t>S N Fhionnain</t>
  </si>
  <si>
    <t>Baile Chonaill</t>
  </si>
  <si>
    <t>An Falcarrach</t>
  </si>
  <si>
    <t>F92FW44</t>
  </si>
  <si>
    <t>17705J</t>
  </si>
  <si>
    <t>S N Cros Ban</t>
  </si>
  <si>
    <t>Whitecross N S</t>
  </si>
  <si>
    <t>Whitecross</t>
  </si>
  <si>
    <t>Julianstown</t>
  </si>
  <si>
    <t>A92W291</t>
  </si>
  <si>
    <t>17706L</t>
  </si>
  <si>
    <t>S N An Mhaoilinn</t>
  </si>
  <si>
    <t>Meelin</t>
  </si>
  <si>
    <t>P51FH27</t>
  </si>
  <si>
    <t>17707N</t>
  </si>
  <si>
    <t>S N Rath An Iubhair</t>
  </si>
  <si>
    <t>Rath An Iubhair</t>
  </si>
  <si>
    <t>Iniscortaigh</t>
  </si>
  <si>
    <t>Co Loch Gorman</t>
  </si>
  <si>
    <t>Y21V228</t>
  </si>
  <si>
    <t>17708P</t>
  </si>
  <si>
    <t>Sc Ciarain</t>
  </si>
  <si>
    <t>Baylin N S</t>
  </si>
  <si>
    <t>Lower Warren</t>
  </si>
  <si>
    <t>Baylin</t>
  </si>
  <si>
    <t>N37AH98</t>
  </si>
  <si>
    <t>17709R</t>
  </si>
  <si>
    <t>Drumboylan Ns</t>
  </si>
  <si>
    <t>Drumboylan</t>
  </si>
  <si>
    <t>Leitrim P.O.</t>
  </si>
  <si>
    <t>Carrick-On-Shannnon</t>
  </si>
  <si>
    <t>N41X677</t>
  </si>
  <si>
    <t>17710C</t>
  </si>
  <si>
    <t>S N An Chuilleanaig</t>
  </si>
  <si>
    <t>S N An Chuilleanaigh</t>
  </si>
  <si>
    <t>V93RC81</t>
  </si>
  <si>
    <t>17712G</t>
  </si>
  <si>
    <t>S N Chiarda Naofa</t>
  </si>
  <si>
    <t>Kilkeary N S</t>
  </si>
  <si>
    <t>Kilkeary</t>
  </si>
  <si>
    <t>E45T922</t>
  </si>
  <si>
    <t>17714K</t>
  </si>
  <si>
    <t>S N Cill Cae</t>
  </si>
  <si>
    <t>Kilkea Castledermot</t>
  </si>
  <si>
    <t>Castledermot</t>
  </si>
  <si>
    <t>R14KC97</t>
  </si>
  <si>
    <t>17715M</t>
  </si>
  <si>
    <t>S N Rath A Bharraigh</t>
  </si>
  <si>
    <t>Rathbarry Clonakilty</t>
  </si>
  <si>
    <t>P85E542</t>
  </si>
  <si>
    <t>17716O</t>
  </si>
  <si>
    <t>St Riaghans Ns</t>
  </si>
  <si>
    <t>Drimnacrosh</t>
  </si>
  <si>
    <t>F94NH95</t>
  </si>
  <si>
    <t>17720F</t>
  </si>
  <si>
    <t>Scoil Naomh Caoimhghin</t>
  </si>
  <si>
    <t>Greystones C B S</t>
  </si>
  <si>
    <t>A63AD73</t>
  </si>
  <si>
    <t>17721H</t>
  </si>
  <si>
    <t>Scoil Treasa Naofa</t>
  </si>
  <si>
    <t>S N Malainn</t>
  </si>
  <si>
    <t>Malainn</t>
  </si>
  <si>
    <t>F93KP89</t>
  </si>
  <si>
    <t>17725P</t>
  </si>
  <si>
    <t>Carn</t>
  </si>
  <si>
    <t>Moneygold</t>
  </si>
  <si>
    <t>F91N528</t>
  </si>
  <si>
    <t>17726R</t>
  </si>
  <si>
    <t>S N Tulach Aluinn</t>
  </si>
  <si>
    <t>Tulaigh Alainn</t>
  </si>
  <si>
    <t>Tullyallen</t>
  </si>
  <si>
    <t>A92AE81</t>
  </si>
  <si>
    <t>17727T</t>
  </si>
  <si>
    <t>Sn Croi Muire</t>
  </si>
  <si>
    <t>F26H285</t>
  </si>
  <si>
    <t>17728V</t>
  </si>
  <si>
    <t>S N Talamh Na Coille</t>
  </si>
  <si>
    <t>Talamh Na Coille</t>
  </si>
  <si>
    <t>F92FF84</t>
  </si>
  <si>
    <t>17729A</t>
  </si>
  <si>
    <t>Scoil Naomh Proinnseas</t>
  </si>
  <si>
    <t>Magherabeg Ns</t>
  </si>
  <si>
    <t>Magherabeg</t>
  </si>
  <si>
    <t>F92PK26</t>
  </si>
  <si>
    <t>17730I</t>
  </si>
  <si>
    <t>S N Na Lanai Glasa</t>
  </si>
  <si>
    <t>Seafield Ave N S</t>
  </si>
  <si>
    <t>Seafield Avenue</t>
  </si>
  <si>
    <t>D03A024</t>
  </si>
  <si>
    <t>17731K</t>
  </si>
  <si>
    <t>E41W132</t>
  </si>
  <si>
    <t>17732M</t>
  </si>
  <si>
    <t>Scoil Chiarain</t>
  </si>
  <si>
    <t>Ciarain C B S</t>
  </si>
  <si>
    <t>Ascal Ui Choileain</t>
  </si>
  <si>
    <t>Domhnach Cairne</t>
  </si>
  <si>
    <t>Baile Atha Cliath 5</t>
  </si>
  <si>
    <t>D05Y578</t>
  </si>
  <si>
    <t>17734Q</t>
  </si>
  <si>
    <t>Ballyhogue</t>
  </si>
  <si>
    <t>Y21HN47</t>
  </si>
  <si>
    <t>17735S</t>
  </si>
  <si>
    <t>Broomfield</t>
  </si>
  <si>
    <t>A75TK84</t>
  </si>
  <si>
    <t>17737W</t>
  </si>
  <si>
    <t>Our Lady Queen Of Peace School</t>
  </si>
  <si>
    <t>Janesboro</t>
  </si>
  <si>
    <t>V94T9C8</t>
  </si>
  <si>
    <t>17738B</t>
  </si>
  <si>
    <t>Scoil Tobar Padraig</t>
  </si>
  <si>
    <t>Scoil Tobar Phadraig</t>
  </si>
  <si>
    <t>Tobar Phadraig</t>
  </si>
  <si>
    <t>Luimneach</t>
  </si>
  <si>
    <t>V94YF44</t>
  </si>
  <si>
    <t>17741N</t>
  </si>
  <si>
    <t>Scoil Nais Aitinn Bhui</t>
  </si>
  <si>
    <t>Beauparc N S</t>
  </si>
  <si>
    <t>C15X535</t>
  </si>
  <si>
    <t>17742P</t>
  </si>
  <si>
    <t>Scoil Nais Mhuire Naofa</t>
  </si>
  <si>
    <t>Kiltale N S</t>
  </si>
  <si>
    <t>Kiltale</t>
  </si>
  <si>
    <t>C15XF86</t>
  </si>
  <si>
    <t>17743R</t>
  </si>
  <si>
    <t>Naomh Muire N S</t>
  </si>
  <si>
    <t>Fiodh An Atha N S</t>
  </si>
  <si>
    <t>Fiodh An Atha</t>
  </si>
  <si>
    <t>N91YN53</t>
  </si>
  <si>
    <t>17744T</t>
  </si>
  <si>
    <t>S N Gniomh Go Leith B</t>
  </si>
  <si>
    <t>Sn Gniomh Go Leith B</t>
  </si>
  <si>
    <t>P51X450</t>
  </si>
  <si>
    <t>17746A</t>
  </si>
  <si>
    <t>Scoil Colmain Naofa</t>
  </si>
  <si>
    <t>Muclach Screagan N S</t>
  </si>
  <si>
    <t>Muclach</t>
  </si>
  <si>
    <t>Screagain</t>
  </si>
  <si>
    <t>An Tulach Mhor</t>
  </si>
  <si>
    <t>R35HR63</t>
  </si>
  <si>
    <t>17747C</t>
  </si>
  <si>
    <t>S N Na Srona</t>
  </si>
  <si>
    <t>Shrone Ns</t>
  </si>
  <si>
    <t>P51ET85</t>
  </si>
  <si>
    <t>17748E</t>
  </si>
  <si>
    <t>Frenchpark N S</t>
  </si>
  <si>
    <t>Dungar</t>
  </si>
  <si>
    <t>Caisleain Riabhach</t>
  </si>
  <si>
    <t>F45FD34</t>
  </si>
  <si>
    <t>17753U</t>
  </si>
  <si>
    <t>Breach Choill N S</t>
  </si>
  <si>
    <t>Breach Choill</t>
  </si>
  <si>
    <t>Kilcormac</t>
  </si>
  <si>
    <t>R42P766</t>
  </si>
  <si>
    <t>17754W</t>
  </si>
  <si>
    <t>S N Naomh Eoin B</t>
  </si>
  <si>
    <t>Sn Naomh Eoin B</t>
  </si>
  <si>
    <t>Ballincollig</t>
  </si>
  <si>
    <t>P31XW21</t>
  </si>
  <si>
    <t>17755B</t>
  </si>
  <si>
    <t>Scoil Naomh Mhuire C</t>
  </si>
  <si>
    <t>P31N265</t>
  </si>
  <si>
    <t>17756D</t>
  </si>
  <si>
    <t>Ballinabranna Mxd N S</t>
  </si>
  <si>
    <t>Milford Mxd</t>
  </si>
  <si>
    <t>Milford</t>
  </si>
  <si>
    <t>R93T9N4</t>
  </si>
  <si>
    <t>17758H</t>
  </si>
  <si>
    <t>Scoil Mhichil Naofa</t>
  </si>
  <si>
    <t>Crosspatrick</t>
  </si>
  <si>
    <t>Co Kilkenny (Via Thurles)</t>
  </si>
  <si>
    <t>E41TD34</t>
  </si>
  <si>
    <t>17759J</t>
  </si>
  <si>
    <t>Mionloch</t>
  </si>
  <si>
    <t>An Caislean Gearr</t>
  </si>
  <si>
    <t>H91YD63</t>
  </si>
  <si>
    <t>17760R</t>
  </si>
  <si>
    <t>S N Baile An Leasa</t>
  </si>
  <si>
    <t>Dunmore</t>
  </si>
  <si>
    <t>H54TP40</t>
  </si>
  <si>
    <t>17761T</t>
  </si>
  <si>
    <t>S N Araglinn</t>
  </si>
  <si>
    <t>Araglinn</t>
  </si>
  <si>
    <t>Cill Uird</t>
  </si>
  <si>
    <t>P61KF82</t>
  </si>
  <si>
    <t>17763A</t>
  </si>
  <si>
    <t>Rockchapel N S</t>
  </si>
  <si>
    <t>Rockchapel Ns</t>
  </si>
  <si>
    <t>P51YX84</t>
  </si>
  <si>
    <t>17765E</t>
  </si>
  <si>
    <t>S N Re Na Scrine</t>
  </si>
  <si>
    <t>Sn Re Na Scrine</t>
  </si>
  <si>
    <t>P85XE17</t>
  </si>
  <si>
    <t>17768K</t>
  </si>
  <si>
    <t>Scoil Ghormáin Naofa</t>
  </si>
  <si>
    <t>Castletown</t>
  </si>
  <si>
    <t>Inch</t>
  </si>
  <si>
    <t>Y25DY05</t>
  </si>
  <si>
    <t>17769M</t>
  </si>
  <si>
    <t>Tagoat N S</t>
  </si>
  <si>
    <t>Tagoat</t>
  </si>
  <si>
    <t>Y35DE08</t>
  </si>
  <si>
    <t>17770U</t>
  </si>
  <si>
    <t>Scoil Cholmáin</t>
  </si>
  <si>
    <t>Scoil Cholmain</t>
  </si>
  <si>
    <t>Muigh-Inis</t>
  </si>
  <si>
    <t>Cárna</t>
  </si>
  <si>
    <t>H91Y8K0</t>
  </si>
  <si>
    <t>17771W</t>
  </si>
  <si>
    <t>S N Lisin Na Coille</t>
  </si>
  <si>
    <t>Lisin Na Coille</t>
  </si>
  <si>
    <t>Uran Mor</t>
  </si>
  <si>
    <t>H91YR20</t>
  </si>
  <si>
    <t>17772B</t>
  </si>
  <si>
    <t>S N Brighdhe Naofa</t>
  </si>
  <si>
    <t>S N Cinn Mara</t>
  </si>
  <si>
    <t>Cinn Mara</t>
  </si>
  <si>
    <t>H91F2A4</t>
  </si>
  <si>
    <t>17774F</t>
  </si>
  <si>
    <t>S N Lissara Naofa</t>
  </si>
  <si>
    <t>S N Baile Na Carra</t>
  </si>
  <si>
    <t>Baile Na Carra</t>
  </si>
  <si>
    <t>Baile An Mhota</t>
  </si>
  <si>
    <t>Co Sligeach</t>
  </si>
  <si>
    <t>F56PN59</t>
  </si>
  <si>
    <t>17776J</t>
  </si>
  <si>
    <t>S N Comhghall</t>
  </si>
  <si>
    <t>Coininsi</t>
  </si>
  <si>
    <t>Clones</t>
  </si>
  <si>
    <t>H23EH04</t>
  </si>
  <si>
    <t>17779P</t>
  </si>
  <si>
    <t>Powerstown N S</t>
  </si>
  <si>
    <t>E91Y961</t>
  </si>
  <si>
    <t>17780A</t>
  </si>
  <si>
    <t>Ballyhaise N S</t>
  </si>
  <si>
    <t>St Mary's National School</t>
  </si>
  <si>
    <t>Cavan Road</t>
  </si>
  <si>
    <t>H12F825</t>
  </si>
  <si>
    <t>17782E</t>
  </si>
  <si>
    <t>S N Bride Naofa</t>
  </si>
  <si>
    <t>S N Sean Talamh</t>
  </si>
  <si>
    <t>Sean Tallamh</t>
  </si>
  <si>
    <t>H91VW59</t>
  </si>
  <si>
    <t>17783G</t>
  </si>
  <si>
    <t>S N Chuirt Doighte</t>
  </si>
  <si>
    <t>Burncourt National School</t>
  </si>
  <si>
    <t>Burncourt</t>
  </si>
  <si>
    <t>E21PT44</t>
  </si>
  <si>
    <t>17784I</t>
  </si>
  <si>
    <t>S N Padraic Naofa</t>
  </si>
  <si>
    <t>Padraic Naofa</t>
  </si>
  <si>
    <t>Sraid Lombard</t>
  </si>
  <si>
    <t>H91K3C7</t>
  </si>
  <si>
    <t>17785K</t>
  </si>
  <si>
    <t>San Nioclas Myra</t>
  </si>
  <si>
    <t>Kinsealy N S</t>
  </si>
  <si>
    <t>Malahide Road</t>
  </si>
  <si>
    <t>Kinsealy</t>
  </si>
  <si>
    <t>D17 Fp52</t>
  </si>
  <si>
    <t>D17FP52</t>
  </si>
  <si>
    <t>17787O</t>
  </si>
  <si>
    <t>S N Colmcill Naofa</t>
  </si>
  <si>
    <t>Maoin N S Ath I</t>
  </si>
  <si>
    <t>Moone</t>
  </si>
  <si>
    <t>R14AY61</t>
  </si>
  <si>
    <t>17789S</t>
  </si>
  <si>
    <t>S N Cill Tartain</t>
  </si>
  <si>
    <t>H91C6E8</t>
  </si>
  <si>
    <t>17790D</t>
  </si>
  <si>
    <t>Curraghagalla N S</t>
  </si>
  <si>
    <t>Curraghagalla</t>
  </si>
  <si>
    <t>Kilworth</t>
  </si>
  <si>
    <t>P61AV80</t>
  </si>
  <si>
    <t>17793J</t>
  </si>
  <si>
    <t>Clydagh National School</t>
  </si>
  <si>
    <t>Cloideach</t>
  </si>
  <si>
    <t>Ath Cinn</t>
  </si>
  <si>
    <t>H91CK06</t>
  </si>
  <si>
    <t>17794L</t>
  </si>
  <si>
    <t>S N An Phairc</t>
  </si>
  <si>
    <t>P36CK76</t>
  </si>
  <si>
    <t>17796P</t>
  </si>
  <si>
    <t>Our Lady's National School</t>
  </si>
  <si>
    <t>R93D340</t>
  </si>
  <si>
    <t>17799V</t>
  </si>
  <si>
    <t>Aill,</t>
  </si>
  <si>
    <t>An Mhoin Ard</t>
  </si>
  <si>
    <t>Co Thiobrad Arann</t>
  </si>
  <si>
    <t>E34FF90</t>
  </si>
  <si>
    <t>17800D</t>
  </si>
  <si>
    <t>S N Seosamh Nfa</t>
  </si>
  <si>
    <t>Bree N S</t>
  </si>
  <si>
    <t>Bree</t>
  </si>
  <si>
    <t>Y21TW82</t>
  </si>
  <si>
    <t>17804L</t>
  </si>
  <si>
    <t>S N Cnoc Na Manach</t>
  </si>
  <si>
    <t>Cnoc Na Manach</t>
  </si>
  <si>
    <t>Minane Bridge</t>
  </si>
  <si>
    <t>P17RX71</t>
  </si>
  <si>
    <t>17806P</t>
  </si>
  <si>
    <t>Cill Cleithe N S</t>
  </si>
  <si>
    <t>Cill Cleithe</t>
  </si>
  <si>
    <t>Castledaly</t>
  </si>
  <si>
    <t>N37K8V0</t>
  </si>
  <si>
    <t>17807R</t>
  </si>
  <si>
    <t>S N Cathair Geal</t>
  </si>
  <si>
    <t>Cahergal Ns</t>
  </si>
  <si>
    <t>Cathair Geal</t>
  </si>
  <si>
    <t>H54C593</t>
  </si>
  <si>
    <t>17808T</t>
  </si>
  <si>
    <t>St Mary's Primary</t>
  </si>
  <si>
    <t>F42XD34</t>
  </si>
  <si>
    <t>17810G</t>
  </si>
  <si>
    <t>Sn Nicolais Naofa</t>
  </si>
  <si>
    <t>Dunlavin Mxd</t>
  </si>
  <si>
    <t>Dunluain</t>
  </si>
  <si>
    <t>W91YY22</t>
  </si>
  <si>
    <t>17812K</t>
  </si>
  <si>
    <t>Marys Enniscorthy</t>
  </si>
  <si>
    <t>St Marys N.S.</t>
  </si>
  <si>
    <t>Parnell Avenue</t>
  </si>
  <si>
    <t>Y21FX21</t>
  </si>
  <si>
    <t>17814O</t>
  </si>
  <si>
    <t>Gearoid Ui Ghriobhtha</t>
  </si>
  <si>
    <t>S N Loughgill</t>
  </si>
  <si>
    <t>Loughill</t>
  </si>
  <si>
    <t>County Limerick</t>
  </si>
  <si>
    <t>V94EK19</t>
  </si>
  <si>
    <t>17816S</t>
  </si>
  <si>
    <t>Cooraclare B N S</t>
  </si>
  <si>
    <t>Cooraclare</t>
  </si>
  <si>
    <t>V15D728</t>
  </si>
  <si>
    <t>17820J</t>
  </si>
  <si>
    <t>Brighde Naofa</t>
  </si>
  <si>
    <t>Baile Rothluis</t>
  </si>
  <si>
    <t>Kilsallaghan</t>
  </si>
  <si>
    <t>K67Y308</t>
  </si>
  <si>
    <t>17821L</t>
  </si>
  <si>
    <t>St. Mary's Primary School</t>
  </si>
  <si>
    <t>A83X316</t>
  </si>
  <si>
    <t>17822N</t>
  </si>
  <si>
    <t>Min A Chladaigh</t>
  </si>
  <si>
    <t>F92XN81</t>
  </si>
  <si>
    <t>17823P</t>
  </si>
  <si>
    <t>Glantane B N S</t>
  </si>
  <si>
    <t>Glantane N S</t>
  </si>
  <si>
    <t>Lombardstown</t>
  </si>
  <si>
    <t>P51PK65</t>
  </si>
  <si>
    <t>17826V</t>
  </si>
  <si>
    <t>Scoil Na Coróine Mhuire</t>
  </si>
  <si>
    <t>Ashford N S Mxd</t>
  </si>
  <si>
    <t>A67X257</t>
  </si>
  <si>
    <t>17827A</t>
  </si>
  <si>
    <t>Portarlington Bns</t>
  </si>
  <si>
    <t>Patrick St.</t>
  </si>
  <si>
    <t>Co. Offaly</t>
  </si>
  <si>
    <t>R32NR76</t>
  </si>
  <si>
    <t>17828C</t>
  </si>
  <si>
    <t>Scoil Adhamhnain</t>
  </si>
  <si>
    <t>Rathbhoth</t>
  </si>
  <si>
    <t>F93K851</t>
  </si>
  <si>
    <t>17829E</t>
  </si>
  <si>
    <t>S N Ath An Mhuillinn</t>
  </si>
  <si>
    <t>P56FA00</t>
  </si>
  <si>
    <t>Glebe Ns</t>
  </si>
  <si>
    <t>The Glebe</t>
  </si>
  <si>
    <t>Dun Na Ngall</t>
  </si>
  <si>
    <t>F94K407</t>
  </si>
  <si>
    <t>17832Q</t>
  </si>
  <si>
    <t>Kilnaboy N S</t>
  </si>
  <si>
    <t>Kilnaboy,</t>
  </si>
  <si>
    <t>Ennis,</t>
  </si>
  <si>
    <t>County Clare</t>
  </si>
  <si>
    <t>V95HX58</t>
  </si>
  <si>
    <t>17837D</t>
  </si>
  <si>
    <t>S N Pettigo</t>
  </si>
  <si>
    <t>Pettigo</t>
  </si>
  <si>
    <t>F94C960</t>
  </si>
  <si>
    <t>17838F</t>
  </si>
  <si>
    <t>S N Eoin Naofa</t>
  </si>
  <si>
    <t>S N Baile Easa Dara</t>
  </si>
  <si>
    <t>Baile Easa Dara</t>
  </si>
  <si>
    <t>F91K032</t>
  </si>
  <si>
    <t>17839H</t>
  </si>
  <si>
    <t>S N Bheinn Naofa B</t>
  </si>
  <si>
    <t>Duleek Boys N S</t>
  </si>
  <si>
    <t>Duleek</t>
  </si>
  <si>
    <t>A92C903</t>
  </si>
  <si>
    <t>17840P</t>
  </si>
  <si>
    <t>S N Bheinin Naofa C</t>
  </si>
  <si>
    <t>Duleek Girls N S</t>
  </si>
  <si>
    <t>A92W722</t>
  </si>
  <si>
    <t>17841R</t>
  </si>
  <si>
    <t>Sn Mhuire</t>
  </si>
  <si>
    <t>Ballyhogue N S Bree</t>
  </si>
  <si>
    <t>Y21Y898</t>
  </si>
  <si>
    <t>17845C</t>
  </si>
  <si>
    <t>Brierhill Ns</t>
  </si>
  <si>
    <t>Brierhill School</t>
  </si>
  <si>
    <t>Brierhill</t>
  </si>
  <si>
    <t>H91E5C9</t>
  </si>
  <si>
    <t>17847G</t>
  </si>
  <si>
    <t>S N Aibhistin Naofa</t>
  </si>
  <si>
    <t>S N Cill Seanaigh</t>
  </si>
  <si>
    <t>Cill Seanaigh</t>
  </si>
  <si>
    <t>V95XF75</t>
  </si>
  <si>
    <t>17848I</t>
  </si>
  <si>
    <t>Glenville N S</t>
  </si>
  <si>
    <t>Gleann An Phreachain</t>
  </si>
  <si>
    <t>Glenville</t>
  </si>
  <si>
    <t>T56PP79</t>
  </si>
  <si>
    <t>17849K</t>
  </si>
  <si>
    <t>S N O Dubhlain</t>
  </si>
  <si>
    <t>Ballagh N S</t>
  </si>
  <si>
    <t>Kilrooskey</t>
  </si>
  <si>
    <t>F42CF90</t>
  </si>
  <si>
    <t>17850S</t>
  </si>
  <si>
    <t>S N Pairc Na Coille</t>
  </si>
  <si>
    <t>Pairc Na Coille</t>
  </si>
  <si>
    <t>Borrisokane</t>
  </si>
  <si>
    <t>Eire</t>
  </si>
  <si>
    <t>E45K681</t>
  </si>
  <si>
    <t>17854D</t>
  </si>
  <si>
    <t>St Patricks Kilkenny</t>
  </si>
  <si>
    <t>St. Patrick's B.N.S.</t>
  </si>
  <si>
    <t>Coote's Lane</t>
  </si>
  <si>
    <t>R95DX80</t>
  </si>
  <si>
    <t>17856H</t>
  </si>
  <si>
    <t>S N Dun Uabhair</t>
  </si>
  <si>
    <t>Donore Ns</t>
  </si>
  <si>
    <t>Dun Ubhair</t>
  </si>
  <si>
    <t>A92A568</t>
  </si>
  <si>
    <t>17857J</t>
  </si>
  <si>
    <t>S N Curraha</t>
  </si>
  <si>
    <t>Curraha</t>
  </si>
  <si>
    <t>A84DF89</t>
  </si>
  <si>
    <t>17858L</t>
  </si>
  <si>
    <t>S N Coill An Iarainn</t>
  </si>
  <si>
    <t>Kilanerin N S</t>
  </si>
  <si>
    <t>Kilanerin</t>
  </si>
  <si>
    <t>Y25VK29</t>
  </si>
  <si>
    <t>17863E</t>
  </si>
  <si>
    <t>Scoil Iarlatha Naofa</t>
  </si>
  <si>
    <t>S N Mionloch</t>
  </si>
  <si>
    <t>H53HW42</t>
  </si>
  <si>
    <t>17867M</t>
  </si>
  <si>
    <t>Scoil Iognaid De Ris</t>
  </si>
  <si>
    <t>Kilkenny Cbs Primary</t>
  </si>
  <si>
    <t>Stephen Street</t>
  </si>
  <si>
    <t>R95EC93</t>
  </si>
  <si>
    <t>17868O</t>
  </si>
  <si>
    <t>Scoil Freastogail Muire</t>
  </si>
  <si>
    <t>Presentation Fermoy</t>
  </si>
  <si>
    <t>P61N562</t>
  </si>
  <si>
    <t>17869Q</t>
  </si>
  <si>
    <t>S N Ciarain Naofa</t>
  </si>
  <si>
    <t>Dubhros Ns</t>
  </si>
  <si>
    <t>Dubhros</t>
  </si>
  <si>
    <t>H91DFH7</t>
  </si>
  <si>
    <t>17870B</t>
  </si>
  <si>
    <t>Scoil Bhreandain Naofa</t>
  </si>
  <si>
    <t>S N Cluain Fhearta</t>
  </si>
  <si>
    <t>Cluain Fhearta</t>
  </si>
  <si>
    <t>Beal Atha Na Sluaigh</t>
  </si>
  <si>
    <t>H53EW70</t>
  </si>
  <si>
    <t>17871D</t>
  </si>
  <si>
    <t>Scoil Cill Churnain</t>
  </si>
  <si>
    <t>Kilcornan National School</t>
  </si>
  <si>
    <t>Kilcornan</t>
  </si>
  <si>
    <t>V94XF95</t>
  </si>
  <si>
    <t>17872F</t>
  </si>
  <si>
    <t>St Conleths And Marys N S</t>
  </si>
  <si>
    <t>Conleth &amp; Mary's Newbridge</t>
  </si>
  <si>
    <t>W12VN26</t>
  </si>
  <si>
    <t>17873H</t>
  </si>
  <si>
    <t>S N Connlaodh Naofa N</t>
  </si>
  <si>
    <t>Conleths N Newbridge</t>
  </si>
  <si>
    <t>W12WV88</t>
  </si>
  <si>
    <t>17874J</t>
  </si>
  <si>
    <t>Glencorrib N S</t>
  </si>
  <si>
    <t>Glencorrib</t>
  </si>
  <si>
    <t>Shrule Via Galway</t>
  </si>
  <si>
    <t>H91NAV2</t>
  </si>
  <si>
    <t>17877P</t>
  </si>
  <si>
    <t>Scoil Muire Naofa</t>
  </si>
  <si>
    <t>H53A3E8</t>
  </si>
  <si>
    <t>17881G</t>
  </si>
  <si>
    <t>Scoil Ui Chonaill</t>
  </si>
  <si>
    <t>Nth Richmond Street</t>
  </si>
  <si>
    <t>D01H9X5</t>
  </si>
  <si>
    <t>17882I</t>
  </si>
  <si>
    <t>S N Aodha Naofa</t>
  </si>
  <si>
    <t>Rahugh</t>
  </si>
  <si>
    <t>N91XF20</t>
  </si>
  <si>
    <t>17883K</t>
  </si>
  <si>
    <t>Muire Naofa Castlecuffe</t>
  </si>
  <si>
    <t>Castlecuffe N S</t>
  </si>
  <si>
    <t>Castlecuffe Ns</t>
  </si>
  <si>
    <t>Clonaslee</t>
  </si>
  <si>
    <t>R32CR74</t>
  </si>
  <si>
    <t>17887S</t>
  </si>
  <si>
    <t>Sn Naomh Padraig</t>
  </si>
  <si>
    <t>P51TD30</t>
  </si>
  <si>
    <t>17890H</t>
  </si>
  <si>
    <t>Temple St Hospital N S</t>
  </si>
  <si>
    <t>Temple St Hosp. Ns</t>
  </si>
  <si>
    <t>Temple Street</t>
  </si>
  <si>
    <t>D01YC67</t>
  </si>
  <si>
    <t>17891J</t>
  </si>
  <si>
    <t>Chapelizod Con</t>
  </si>
  <si>
    <t>Mount Sackville Convent</t>
  </si>
  <si>
    <t>D20HX04</t>
  </si>
  <si>
    <t>17893N</t>
  </si>
  <si>
    <t>Sancta Maria C B S</t>
  </si>
  <si>
    <t>Synge St C B S</t>
  </si>
  <si>
    <t>Synge St</t>
  </si>
  <si>
    <t>D08V6R9</t>
  </si>
  <si>
    <t>17899C</t>
  </si>
  <si>
    <t>Scoil Carmel</t>
  </si>
  <si>
    <t>Teach Giuise</t>
  </si>
  <si>
    <t>Tallaght</t>
  </si>
  <si>
    <t>Dublin 24</t>
  </si>
  <si>
    <t>D24NA44</t>
  </si>
  <si>
    <t>17903N</t>
  </si>
  <si>
    <t>Corr Na Madadh N S</t>
  </si>
  <si>
    <t>Cornamaddy</t>
  </si>
  <si>
    <t>N37TR23</t>
  </si>
  <si>
    <t>17904P</t>
  </si>
  <si>
    <t>S N Brusna</t>
  </si>
  <si>
    <t>Brusna</t>
  </si>
  <si>
    <t>Bealach A Doirin</t>
  </si>
  <si>
    <t>F45AR29</t>
  </si>
  <si>
    <t>17905R</t>
  </si>
  <si>
    <t>S N Tobair Eoin Baisde</t>
  </si>
  <si>
    <t>Johnswell N S</t>
  </si>
  <si>
    <t>Johnswell</t>
  </si>
  <si>
    <t>R95YY10</t>
  </si>
  <si>
    <t>17907V</t>
  </si>
  <si>
    <t>Crossbridge N S</t>
  </si>
  <si>
    <t>Crossbridge</t>
  </si>
  <si>
    <t>Y14YH51</t>
  </si>
  <si>
    <t>17911M</t>
  </si>
  <si>
    <t>Colmcille Mixed N S</t>
  </si>
  <si>
    <t>Bigwood N S</t>
  </si>
  <si>
    <t>Bigwood</t>
  </si>
  <si>
    <t>Mullinavat</t>
  </si>
  <si>
    <t>X91YA49</t>
  </si>
  <si>
    <t>17912O</t>
  </si>
  <si>
    <t>S N Eoin Bosco Buach</t>
  </si>
  <si>
    <t>Saint John Bosco Senior Boys' Schoo</t>
  </si>
  <si>
    <t>D07V654</t>
  </si>
  <si>
    <t>17913Q</t>
  </si>
  <si>
    <t>Barntown N.S.</t>
  </si>
  <si>
    <t>Barntown</t>
  </si>
  <si>
    <t>Y35X620</t>
  </si>
  <si>
    <t>17914S</t>
  </si>
  <si>
    <t>St Oliver Plunkett</t>
  </si>
  <si>
    <t>St Oliver Plunkett Ns</t>
  </si>
  <si>
    <t>Grove Road</t>
  </si>
  <si>
    <t>K36H998</t>
  </si>
  <si>
    <t>17915U</t>
  </si>
  <si>
    <t>Freastogail Mhuire Mxd</t>
  </si>
  <si>
    <t>Freastogail Mhuire</t>
  </si>
  <si>
    <t>Killahan</t>
  </si>
  <si>
    <t>Abbeydorney</t>
  </si>
  <si>
    <t>V92XH31</t>
  </si>
  <si>
    <t>17919F</t>
  </si>
  <si>
    <t>Aibhistin Naofa</t>
  </si>
  <si>
    <t>S N Cluain Tuaiscirt</t>
  </si>
  <si>
    <t>Cluain Tuaiscirt</t>
  </si>
  <si>
    <t>H53X568</t>
  </si>
  <si>
    <t>17920N</t>
  </si>
  <si>
    <t>Donard N S</t>
  </si>
  <si>
    <t>W91TW42</t>
  </si>
  <si>
    <t>17921P</t>
  </si>
  <si>
    <t>S N Moing Na Miol</t>
  </si>
  <si>
    <t>Bweeng National School</t>
  </si>
  <si>
    <t>Clashbee</t>
  </si>
  <si>
    <t>P51D409</t>
  </si>
  <si>
    <t>17922R</t>
  </si>
  <si>
    <t>Cloghans Hill N S</t>
  </si>
  <si>
    <t>H54H024</t>
  </si>
  <si>
    <t>17923T</t>
  </si>
  <si>
    <t>S N Beal An Mhuirthead</t>
  </si>
  <si>
    <t>Sn Clochar Trocaire</t>
  </si>
  <si>
    <t>Beal An Mhuirthead</t>
  </si>
  <si>
    <t>17928G</t>
  </si>
  <si>
    <t>Sn N Sailbheastar Nfa</t>
  </si>
  <si>
    <t>Sylvester N Malahide</t>
  </si>
  <si>
    <t>Yellow Walls Road</t>
  </si>
  <si>
    <t>K36PA66</t>
  </si>
  <si>
    <t>17930Q</t>
  </si>
  <si>
    <t>S N Seachnaill Naofa</t>
  </si>
  <si>
    <t>Dunshaughlin Ns</t>
  </si>
  <si>
    <t>Dunshaughlin</t>
  </si>
  <si>
    <t>A85R262</t>
  </si>
  <si>
    <t>17931S</t>
  </si>
  <si>
    <t>Ticknevin N S</t>
  </si>
  <si>
    <t>Ticknevin</t>
  </si>
  <si>
    <t>Carbury</t>
  </si>
  <si>
    <t>W91P868</t>
  </si>
  <si>
    <t>17932U</t>
  </si>
  <si>
    <t>Odhran Naofa N S</t>
  </si>
  <si>
    <t>Sonna Ns</t>
  </si>
  <si>
    <t>Sonna</t>
  </si>
  <si>
    <t>Slanemore</t>
  </si>
  <si>
    <t>N91Y682</t>
  </si>
  <si>
    <t>17934B</t>
  </si>
  <si>
    <t>S N An Cnoc Bhreac</t>
  </si>
  <si>
    <t>An Cnoc Bhreac</t>
  </si>
  <si>
    <t>H53K188</t>
  </si>
  <si>
    <t>17936F</t>
  </si>
  <si>
    <t>S N Eoin Baisde B Sin</t>
  </si>
  <si>
    <t>St Johns B Sins</t>
  </si>
  <si>
    <t>Seafield Rd</t>
  </si>
  <si>
    <t>D03HK82</t>
  </si>
  <si>
    <t>17937H</t>
  </si>
  <si>
    <t>Scoil Moin A Lin</t>
  </si>
  <si>
    <t>Moin A Lin Ns</t>
  </si>
  <si>
    <t>Castleroy</t>
  </si>
  <si>
    <t>V94T9P1</t>
  </si>
  <si>
    <t>17940T</t>
  </si>
  <si>
    <t>S N Na Mbuachailli</t>
  </si>
  <si>
    <t>S N Tulach Seasta(B)</t>
  </si>
  <si>
    <t>Tulach Seasta</t>
  </si>
  <si>
    <t>V94RX20</t>
  </si>
  <si>
    <t>17945G</t>
  </si>
  <si>
    <t>Scoil Naomh Chaitriona</t>
  </si>
  <si>
    <t>F94RK10</t>
  </si>
  <si>
    <t>17946I</t>
  </si>
  <si>
    <t>Scoil Nais Naomh Aine</t>
  </si>
  <si>
    <t>S N Maigheo</t>
  </si>
  <si>
    <t>Maio</t>
  </si>
  <si>
    <t>Tierworker</t>
  </si>
  <si>
    <t>A82AP80</t>
  </si>
  <si>
    <t>17947K</t>
  </si>
  <si>
    <t>Scoil Naomh Bride</t>
  </si>
  <si>
    <t>Boardsmill</t>
  </si>
  <si>
    <t>C15TP62</t>
  </si>
  <si>
    <t>17949O</t>
  </si>
  <si>
    <t>S N Padraig Naofa B</t>
  </si>
  <si>
    <t>Bothar Brugha Boys</t>
  </si>
  <si>
    <t>Bothar Brugha</t>
  </si>
  <si>
    <t>A92HW97</t>
  </si>
  <si>
    <t>17950W</t>
  </si>
  <si>
    <t>Shanagarry N S</t>
  </si>
  <si>
    <t>Shanagarry</t>
  </si>
  <si>
    <t>P25V599</t>
  </si>
  <si>
    <t>17951B</t>
  </si>
  <si>
    <t>Scoil O Curain B</t>
  </si>
  <si>
    <t>Courtenay National School</t>
  </si>
  <si>
    <t>V42X343</t>
  </si>
  <si>
    <t>17952D</t>
  </si>
  <si>
    <t>S N Naomh Fhionain</t>
  </si>
  <si>
    <t>Dillonstown N S</t>
  </si>
  <si>
    <t>Dillonstown</t>
  </si>
  <si>
    <t>Drumcar</t>
  </si>
  <si>
    <t>A92CX60</t>
  </si>
  <si>
    <t>17953F</t>
  </si>
  <si>
    <t>S N Bhaile Eamonn</t>
  </si>
  <si>
    <t>Edmondstown</t>
  </si>
  <si>
    <t>Edmondstown Road,</t>
  </si>
  <si>
    <t>Rathfarnham,</t>
  </si>
  <si>
    <t>Dublin 16.</t>
  </si>
  <si>
    <t>D16XF86</t>
  </si>
  <si>
    <t>17954H</t>
  </si>
  <si>
    <t>Scoil Caoimhin Naofa</t>
  </si>
  <si>
    <t>Mount Merrion C B S</t>
  </si>
  <si>
    <t>Mount Merrion</t>
  </si>
  <si>
    <t>A94KW94</t>
  </si>
  <si>
    <t>17955J</t>
  </si>
  <si>
    <t>Scoil Muire Gan Smal</t>
  </si>
  <si>
    <t>Cluain Dilleain</t>
  </si>
  <si>
    <t>P61PW10</t>
  </si>
  <si>
    <t>17956L</t>
  </si>
  <si>
    <t>Scoil Cholmcille Naofa</t>
  </si>
  <si>
    <t>Ballylast N S</t>
  </si>
  <si>
    <t>Ballylast</t>
  </si>
  <si>
    <t>F93NC84</t>
  </si>
  <si>
    <t>17957N</t>
  </si>
  <si>
    <t>Ennis Convent Inf N S</t>
  </si>
  <si>
    <t>Ennis Convent Inf Ns</t>
  </si>
  <si>
    <t>V95YR79</t>
  </si>
  <si>
    <t>17961E</t>
  </si>
  <si>
    <t>S N Lusca</t>
  </si>
  <si>
    <t>Chapel Road</t>
  </si>
  <si>
    <t>K45CX43</t>
  </si>
  <si>
    <t>17964K</t>
  </si>
  <si>
    <t>S N Mhuire Naofa</t>
  </si>
  <si>
    <t>Rathfeigh N S</t>
  </si>
  <si>
    <t>Rathfeigh</t>
  </si>
  <si>
    <t>C15F220</t>
  </si>
  <si>
    <t>17965M</t>
  </si>
  <si>
    <t>S N Ardachaidh</t>
  </si>
  <si>
    <t>Ard Achaidh</t>
  </si>
  <si>
    <t>Omeath</t>
  </si>
  <si>
    <t>A91DA37</t>
  </si>
  <si>
    <t>17967Q</t>
  </si>
  <si>
    <t>S N Mullach Rua</t>
  </si>
  <si>
    <t>Mullaghroe</t>
  </si>
  <si>
    <t>F52AK84</t>
  </si>
  <si>
    <t>17968S</t>
  </si>
  <si>
    <t>Ursaille Naofa</t>
  </si>
  <si>
    <t>Teach An Da Mhile</t>
  </si>
  <si>
    <t>W91YY75</t>
  </si>
  <si>
    <t>17969U</t>
  </si>
  <si>
    <t>Abbey Road</t>
  </si>
  <si>
    <t>C15DA09</t>
  </si>
  <si>
    <t>17970F</t>
  </si>
  <si>
    <t>Our Lady Of Mercy Convent School</t>
  </si>
  <si>
    <t>Booterstown Convent</t>
  </si>
  <si>
    <t>Rosemount Terrace</t>
  </si>
  <si>
    <t>A94V656</t>
  </si>
  <si>
    <t>17971H</t>
  </si>
  <si>
    <t>St Michaels Spec School</t>
  </si>
  <si>
    <t>Glenmaroon S S</t>
  </si>
  <si>
    <t>Glenmaroon</t>
  </si>
  <si>
    <t>D20A072</t>
  </si>
  <si>
    <t>17972J</t>
  </si>
  <si>
    <t>S N Cill Mhuire B</t>
  </si>
  <si>
    <t>Lisardagh N S B</t>
  </si>
  <si>
    <t>Lisardagh</t>
  </si>
  <si>
    <t>P14R670</t>
  </si>
  <si>
    <t>17976R</t>
  </si>
  <si>
    <t>Scoil Assaim B</t>
  </si>
  <si>
    <t>Assaim B Raheny</t>
  </si>
  <si>
    <t>Raheny</t>
  </si>
  <si>
    <t>Dublin 5</t>
  </si>
  <si>
    <t>D05AW29</t>
  </si>
  <si>
    <t>17977T</t>
  </si>
  <si>
    <t>Scoil Aine C</t>
  </si>
  <si>
    <t>Aine C</t>
  </si>
  <si>
    <t>All Saints Drive</t>
  </si>
  <si>
    <t>Dublin, 5</t>
  </si>
  <si>
    <t>D05PD34</t>
  </si>
  <si>
    <t>17978V</t>
  </si>
  <si>
    <t>Naiscoil Ide</t>
  </si>
  <si>
    <t>Naiscoil Ide Raheny</t>
  </si>
  <si>
    <t>D05E932</t>
  </si>
  <si>
    <t>17979A</t>
  </si>
  <si>
    <t>S N Cnoc Ainbhil</t>
  </si>
  <si>
    <t>Cnoc Ainbhil C</t>
  </si>
  <si>
    <t>Lr Kilmacud Rd</t>
  </si>
  <si>
    <t>Stillorgan/Blackrock</t>
  </si>
  <si>
    <t>Co Dublin.</t>
  </si>
  <si>
    <t>A94E2N7</t>
  </si>
  <si>
    <t>17980I</t>
  </si>
  <si>
    <t>S N Ard Aoibhinn</t>
  </si>
  <si>
    <t>Ardeevin</t>
  </si>
  <si>
    <t>F45DX68</t>
  </si>
  <si>
    <t>17981K</t>
  </si>
  <si>
    <t>S N Gleann Na Gcreabhar</t>
  </si>
  <si>
    <t>Gleann Na Gcreabhar</t>
  </si>
  <si>
    <t>Cill Mocheallog</t>
  </si>
  <si>
    <t>V35TX00</t>
  </si>
  <si>
    <t>17986U</t>
  </si>
  <si>
    <t>S N Nmh Sheosamh</t>
  </si>
  <si>
    <t>Boyerstown N S</t>
  </si>
  <si>
    <t>Boyerstown</t>
  </si>
  <si>
    <t>C15WT26</t>
  </si>
  <si>
    <t>17990L</t>
  </si>
  <si>
    <t>S N Drom Cnamh</t>
  </si>
  <si>
    <t>Drom Cnamh</t>
  </si>
  <si>
    <t>H12FX65</t>
  </si>
  <si>
    <t>17991N</t>
  </si>
  <si>
    <t>Eoin Naofa N S</t>
  </si>
  <si>
    <t>Eoin Naofa Ballymore</t>
  </si>
  <si>
    <t>Ballymore</t>
  </si>
  <si>
    <t>N91HY28</t>
  </si>
  <si>
    <t>17993R</t>
  </si>
  <si>
    <t>Scoil Mhuire Gan Smal B</t>
  </si>
  <si>
    <t>Glasheen Boys' National School</t>
  </si>
  <si>
    <t>17994T</t>
  </si>
  <si>
    <t>S N Fhoirtcheirn/Fhinin</t>
  </si>
  <si>
    <t>S N Midhiseal (Myshall Ns)</t>
  </si>
  <si>
    <t>Myshall National School</t>
  </si>
  <si>
    <t>Myshall</t>
  </si>
  <si>
    <t>R21HR22</t>
  </si>
  <si>
    <t>17995V</t>
  </si>
  <si>
    <t>S N Oilibhear Plunglead</t>
  </si>
  <si>
    <t>Killina N S</t>
  </si>
  <si>
    <t>Killina</t>
  </si>
  <si>
    <t>W91XC62</t>
  </si>
  <si>
    <t>17996A</t>
  </si>
  <si>
    <t>Glen Na Smol N S</t>
  </si>
  <si>
    <t>Glenasmole National School</t>
  </si>
  <si>
    <t>Bohernabreena</t>
  </si>
  <si>
    <t>D24YC57</t>
  </si>
  <si>
    <t>17997C</t>
  </si>
  <si>
    <t>St Marys N S Grange</t>
  </si>
  <si>
    <t>P36AT88</t>
  </si>
  <si>
    <t>18000W</t>
  </si>
  <si>
    <t>Naomh Mhuire B</t>
  </si>
  <si>
    <t>Carrigtwohill B N S</t>
  </si>
  <si>
    <t>T45AK65</t>
  </si>
  <si>
    <t>18001B</t>
  </si>
  <si>
    <t>Naomh Lorcan Omeath</t>
  </si>
  <si>
    <t>A91E265</t>
  </si>
  <si>
    <t>18002D</t>
  </si>
  <si>
    <t>Drumgallagh N S</t>
  </si>
  <si>
    <t>Ballycroy</t>
  </si>
  <si>
    <t>F28PP27</t>
  </si>
  <si>
    <t>18003F</t>
  </si>
  <si>
    <t>S N Athracht Nfa</t>
  </si>
  <si>
    <t>St.Attracta's N.S. Charlestown</t>
  </si>
  <si>
    <t>F12T440</t>
  </si>
  <si>
    <t>18005J</t>
  </si>
  <si>
    <t>S N Fiobach</t>
  </si>
  <si>
    <t>Fíodhbhach</t>
  </si>
  <si>
    <t>Díseart</t>
  </si>
  <si>
    <t>Co Roscomain</t>
  </si>
  <si>
    <t>H53NX71</t>
  </si>
  <si>
    <t>18007N</t>
  </si>
  <si>
    <t>S N Olibhear Pluinceid</t>
  </si>
  <si>
    <t>S N Rann Na Feirsde</t>
  </si>
  <si>
    <t>Rann Na Feirste</t>
  </si>
  <si>
    <t>F94AC96</t>
  </si>
  <si>
    <t>18010C</t>
  </si>
  <si>
    <t>Davidstown Primary School</t>
  </si>
  <si>
    <t>Davidstown Ps</t>
  </si>
  <si>
    <t>Y21E772</t>
  </si>
  <si>
    <t>18012G</t>
  </si>
  <si>
    <t>S N Cruachain</t>
  </si>
  <si>
    <t>Croghan N S</t>
  </si>
  <si>
    <t>Croghan</t>
  </si>
  <si>
    <t>F52CY99</t>
  </si>
  <si>
    <t>18014K</t>
  </si>
  <si>
    <t>Scoil An Chroi Ro Naofa</t>
  </si>
  <si>
    <t>The Swan Ns</t>
  </si>
  <si>
    <t>The Swan N.S.</t>
  </si>
  <si>
    <t>R14PF79</t>
  </si>
  <si>
    <t>18016O</t>
  </si>
  <si>
    <t>S N Columbain</t>
  </si>
  <si>
    <t>Baile Iomhair N S</t>
  </si>
  <si>
    <t>Baile Iomhair</t>
  </si>
  <si>
    <t>C15AE33</t>
  </si>
  <si>
    <t>18018S</t>
  </si>
  <si>
    <t>Scoil Bhride N S</t>
  </si>
  <si>
    <t>Bunscoil Bhride</t>
  </si>
  <si>
    <t>R51FP93</t>
  </si>
  <si>
    <t>18019U</t>
  </si>
  <si>
    <t>S N Chaoimhin Naofa</t>
  </si>
  <si>
    <t>Philipstown N S</t>
  </si>
  <si>
    <t>Philipstown</t>
  </si>
  <si>
    <t>A92D761</t>
  </si>
  <si>
    <t>18020F</t>
  </si>
  <si>
    <t>S N An Gharrain</t>
  </si>
  <si>
    <t>T12C799</t>
  </si>
  <si>
    <t>18021H</t>
  </si>
  <si>
    <t>Sn An Croi Ro Naofa</t>
  </si>
  <si>
    <t>S N Beal Clair</t>
  </si>
  <si>
    <t>Beal Clair</t>
  </si>
  <si>
    <t>H54NY03</t>
  </si>
  <si>
    <t>18023L</t>
  </si>
  <si>
    <t>S N Ath Na Bh-Fearcon</t>
  </si>
  <si>
    <t>St Brigid's National School</t>
  </si>
  <si>
    <t>Aughnafarcon</t>
  </si>
  <si>
    <t>A75Y934</t>
  </si>
  <si>
    <t>18024N</t>
  </si>
  <si>
    <t>Ard Aitinn N.S.</t>
  </si>
  <si>
    <t>Ard Aitinn</t>
  </si>
  <si>
    <t>Co Ceatharlach</t>
  </si>
  <si>
    <t>R93WC03</t>
  </si>
  <si>
    <t>18027T</t>
  </si>
  <si>
    <t>Clooniquin N S</t>
  </si>
  <si>
    <t>Cloonquinn/Killina N S</t>
  </si>
  <si>
    <t>Ailfionn</t>
  </si>
  <si>
    <t>Caislean Riabhach</t>
  </si>
  <si>
    <t>Co Ros Comain</t>
  </si>
  <si>
    <t>F45Y045</t>
  </si>
  <si>
    <t>18028V</t>
  </si>
  <si>
    <t>Corr A Chrainn National School</t>
  </si>
  <si>
    <t>Corr A Chrainn</t>
  </si>
  <si>
    <t>H18XH29</t>
  </si>
  <si>
    <t>18029A</t>
  </si>
  <si>
    <t>Druimeanna N S</t>
  </si>
  <si>
    <t>Druimeanna</t>
  </si>
  <si>
    <t>F91DW65</t>
  </si>
  <si>
    <t>18030I</t>
  </si>
  <si>
    <t>S N Cathair Ailbhe</t>
  </si>
  <si>
    <t>Cathair Ailbhe</t>
  </si>
  <si>
    <t>Ballybricken Grange</t>
  </si>
  <si>
    <t>Killmallock Limerick</t>
  </si>
  <si>
    <t>V35T283</t>
  </si>
  <si>
    <t>18031K</t>
  </si>
  <si>
    <t>S N Bride</t>
  </si>
  <si>
    <t>Crochta Greine N S</t>
  </si>
  <si>
    <t>Crochta Greine</t>
  </si>
  <si>
    <t>Currach</t>
  </si>
  <si>
    <t>Co Cill Dara</t>
  </si>
  <si>
    <t>R56NR27</t>
  </si>
  <si>
    <t>18032M</t>
  </si>
  <si>
    <t>S N Cluain Muinge</t>
  </si>
  <si>
    <t>Clonmoney Ns</t>
  </si>
  <si>
    <t>Clonmoney</t>
  </si>
  <si>
    <t>Newmarket-On-Fergus</t>
  </si>
  <si>
    <t>V95AH94</t>
  </si>
  <si>
    <t>18033O</t>
  </si>
  <si>
    <t>Kilcommon N S</t>
  </si>
  <si>
    <t>Kilcommon</t>
  </si>
  <si>
    <t>Churchlands</t>
  </si>
  <si>
    <t>Y14Y302</t>
  </si>
  <si>
    <t>18034Q</t>
  </si>
  <si>
    <t>Muchgrange N S</t>
  </si>
  <si>
    <t>Muchgrange</t>
  </si>
  <si>
    <t>Grianphort Dun Dealgan</t>
  </si>
  <si>
    <t>A91DK09</t>
  </si>
  <si>
    <t>18036U</t>
  </si>
  <si>
    <t>Diarmada N S</t>
  </si>
  <si>
    <t>Castlepollard N S</t>
  </si>
  <si>
    <t>N91WC61</t>
  </si>
  <si>
    <t>18037W</t>
  </si>
  <si>
    <t>Heronstown National Scoil</t>
  </si>
  <si>
    <t>Baile Ui Earain</t>
  </si>
  <si>
    <t>Baile Loibin</t>
  </si>
  <si>
    <t>C15CF59</t>
  </si>
  <si>
    <t>18038B</t>
  </si>
  <si>
    <t>St Margarets N S</t>
  </si>
  <si>
    <t>Tobar Mhaireide</t>
  </si>
  <si>
    <t>St Margarets</t>
  </si>
  <si>
    <t>Co.Dublin.</t>
  </si>
  <si>
    <t>K67PE80</t>
  </si>
  <si>
    <t>18039D</t>
  </si>
  <si>
    <t>Na Minteoga N S</t>
  </si>
  <si>
    <t>S N Na Minteoga</t>
  </si>
  <si>
    <t>V93PF30</t>
  </si>
  <si>
    <t>18040L</t>
  </si>
  <si>
    <t>St. Patrick's N.S., Slane</t>
  </si>
  <si>
    <t>Collon Road</t>
  </si>
  <si>
    <t>Slane</t>
  </si>
  <si>
    <t>C15NX78</t>
  </si>
  <si>
    <t>18042P</t>
  </si>
  <si>
    <t>Presentation Primary National School</t>
  </si>
  <si>
    <t>Pres Primary</t>
  </si>
  <si>
    <t>H54F970</t>
  </si>
  <si>
    <t>18043R</t>
  </si>
  <si>
    <t>Sn Tir Na Neasrach</t>
  </si>
  <si>
    <t>Tiernascragh</t>
  </si>
  <si>
    <t>Ballycrissane</t>
  </si>
  <si>
    <t>H53TP86</t>
  </si>
  <si>
    <t>18044T</t>
  </si>
  <si>
    <t>Stamullen N S</t>
  </si>
  <si>
    <t>Cockhill Road</t>
  </si>
  <si>
    <t>Stamullen</t>
  </si>
  <si>
    <t>K32KR96</t>
  </si>
  <si>
    <t>18045V</t>
  </si>
  <si>
    <t>Cartown N S</t>
  </si>
  <si>
    <t>Cartown</t>
  </si>
  <si>
    <t>A92A567</t>
  </si>
  <si>
    <t>18046A</t>
  </si>
  <si>
    <t>Scoil Bride B</t>
  </si>
  <si>
    <t>Scoil Bhríde Buachaillí</t>
  </si>
  <si>
    <t>Blanchardstown</t>
  </si>
  <si>
    <t>D15H329</t>
  </si>
  <si>
    <t>18047C</t>
  </si>
  <si>
    <t>Scoil Bride C</t>
  </si>
  <si>
    <t>Scoil Bhride C</t>
  </si>
  <si>
    <t>Church Ave.,</t>
  </si>
  <si>
    <t>D15R271</t>
  </si>
  <si>
    <t>18048E</t>
  </si>
  <si>
    <t>S N Naomh Deaglan</t>
  </si>
  <si>
    <t>S N Ard Mhor</t>
  </si>
  <si>
    <t>Ard Mor</t>
  </si>
  <si>
    <t>Co Portlairge</t>
  </si>
  <si>
    <t>P36P527</t>
  </si>
  <si>
    <t>18049G</t>
  </si>
  <si>
    <t>Muire Na Mainistreach</t>
  </si>
  <si>
    <t>Main Na Toirbhirte</t>
  </si>
  <si>
    <t>V93T271</t>
  </si>
  <si>
    <t>18051Q</t>
  </si>
  <si>
    <t>Coole N.S,</t>
  </si>
  <si>
    <t>Garradice,</t>
  </si>
  <si>
    <t>Kilcock,</t>
  </si>
  <si>
    <t>W23AXK8</t>
  </si>
  <si>
    <t>18052S</t>
  </si>
  <si>
    <t>Letterkenny N S</t>
  </si>
  <si>
    <t>Clochar Loreto</t>
  </si>
  <si>
    <t>Cnoc Na Faire</t>
  </si>
  <si>
    <t>F92CK27</t>
  </si>
  <si>
    <t>18053U</t>
  </si>
  <si>
    <t>Sooey N S</t>
  </si>
  <si>
    <t>Sughaidh</t>
  </si>
  <si>
    <t>Cul Atha Boyle</t>
  </si>
  <si>
    <t>F52C862</t>
  </si>
  <si>
    <t>18054W</t>
  </si>
  <si>
    <t>Hollywood N S</t>
  </si>
  <si>
    <t>Hollywood</t>
  </si>
  <si>
    <t>W91N260</t>
  </si>
  <si>
    <t>18055B</t>
  </si>
  <si>
    <t>Ballymore Eustace B</t>
  </si>
  <si>
    <t>Ballymore Eustace</t>
  </si>
  <si>
    <t>W91PF86</t>
  </si>
  <si>
    <t>18057F</t>
  </si>
  <si>
    <t>Sc Mhuire Tullamore</t>
  </si>
  <si>
    <t>R35K250</t>
  </si>
  <si>
    <t>18058H</t>
  </si>
  <si>
    <t>S N Rathdomhnall</t>
  </si>
  <si>
    <t>Rathdomhnaill</t>
  </si>
  <si>
    <t>Treantach</t>
  </si>
  <si>
    <t>F92K403</t>
  </si>
  <si>
    <t>18059J</t>
  </si>
  <si>
    <t>Bailieboro N S</t>
  </si>
  <si>
    <t>St. Anne's Ns, Bailieborough</t>
  </si>
  <si>
    <t>A82DR53</t>
  </si>
  <si>
    <t>18061T</t>
  </si>
  <si>
    <t>Scoil Naisiunta Mhuire</t>
  </si>
  <si>
    <t>Ballyleague</t>
  </si>
  <si>
    <t>Lanesboro Po</t>
  </si>
  <si>
    <t>N39PX49</t>
  </si>
  <si>
    <t>18062V</t>
  </si>
  <si>
    <t>S N An Grainseach</t>
  </si>
  <si>
    <t>E91KT67</t>
  </si>
  <si>
    <t>18063A</t>
  </si>
  <si>
    <t>S N Naomh Lorcain</t>
  </si>
  <si>
    <t>S N Baile Luibheid</t>
  </si>
  <si>
    <t>Levitstown</t>
  </si>
  <si>
    <t>R93KX24</t>
  </si>
  <si>
    <t>18064C</t>
  </si>
  <si>
    <t>Gowran N S</t>
  </si>
  <si>
    <t>Bealach Gabhrain</t>
  </si>
  <si>
    <t>R95ND27</t>
  </si>
  <si>
    <t>18068K</t>
  </si>
  <si>
    <t>Ath An Urchair N S</t>
  </si>
  <si>
    <t>Ath An Urchair</t>
  </si>
  <si>
    <t>N37E335</t>
  </si>
  <si>
    <t>18069M</t>
  </si>
  <si>
    <t>Naomh Seosamh</t>
  </si>
  <si>
    <t>Mell</t>
  </si>
  <si>
    <t>A92W951</t>
  </si>
  <si>
    <t>18070U</t>
  </si>
  <si>
    <t>Convent Of Mercy N.S.</t>
  </si>
  <si>
    <t>F12XY16</t>
  </si>
  <si>
    <t>18073D</t>
  </si>
  <si>
    <t>S N Mhuire C</t>
  </si>
  <si>
    <t>Allenwood G N S</t>
  </si>
  <si>
    <t>W91X036</t>
  </si>
  <si>
    <t>18075H</t>
  </si>
  <si>
    <t>Rathdomhnaigh N S</t>
  </si>
  <si>
    <t>Rathdowney Ns</t>
  </si>
  <si>
    <t>Rathdowney</t>
  </si>
  <si>
    <t>R32XF63</t>
  </si>
  <si>
    <t>18076J</t>
  </si>
  <si>
    <t>Scoil Náisiúnta Muire Gan Smál</t>
  </si>
  <si>
    <t>Lifford N.S</t>
  </si>
  <si>
    <t>Townparks</t>
  </si>
  <si>
    <t>F93DE28</t>
  </si>
  <si>
    <t>18077L</t>
  </si>
  <si>
    <t>S N Cnoc Machan</t>
  </si>
  <si>
    <t>Bun Machan</t>
  </si>
  <si>
    <t>X42AD91</t>
  </si>
  <si>
    <t>18078N</t>
  </si>
  <si>
    <t>Scoil Bhride B7C</t>
  </si>
  <si>
    <t>Paulstown</t>
  </si>
  <si>
    <t>R95E170</t>
  </si>
  <si>
    <t>18080A</t>
  </si>
  <si>
    <t>Scoil Mhuire Mxd</t>
  </si>
  <si>
    <t>Muire Mixed Howth</t>
  </si>
  <si>
    <t>Tucketts Lane</t>
  </si>
  <si>
    <t>Howth</t>
  </si>
  <si>
    <t>D13PW99</t>
  </si>
  <si>
    <t>18082E</t>
  </si>
  <si>
    <t>S N Dumhach</t>
  </si>
  <si>
    <t>Dumhach N S</t>
  </si>
  <si>
    <t>Dooagh</t>
  </si>
  <si>
    <t>F28AK54</t>
  </si>
  <si>
    <t>18084I</t>
  </si>
  <si>
    <t>Cloch Na Toirbhirte</t>
  </si>
  <si>
    <t>V92YK84</t>
  </si>
  <si>
    <t>18085K</t>
  </si>
  <si>
    <t>Ballyneale N S</t>
  </si>
  <si>
    <t>E32YV18</t>
  </si>
  <si>
    <t>18086M</t>
  </si>
  <si>
    <t>Dunfanaghy N S</t>
  </si>
  <si>
    <t>Hornhead Rd</t>
  </si>
  <si>
    <t>Dunfanaghy</t>
  </si>
  <si>
    <t>F92HD96</t>
  </si>
  <si>
    <t>18087O</t>
  </si>
  <si>
    <t>S N Odhran Naofa</t>
  </si>
  <si>
    <t>S N Baile Na Cloiche</t>
  </si>
  <si>
    <t>Baile Na Cloiche</t>
  </si>
  <si>
    <t>E45EY97</t>
  </si>
  <si>
    <t>18089S</t>
  </si>
  <si>
    <t>Maree Ns</t>
  </si>
  <si>
    <t>Maree</t>
  </si>
  <si>
    <t>H91PK19</t>
  </si>
  <si>
    <t>18090D</t>
  </si>
  <si>
    <t>S N Cill Damhain</t>
  </si>
  <si>
    <t>Cill Damhain</t>
  </si>
  <si>
    <t>Inis Corthaigh</t>
  </si>
  <si>
    <t>Y21EC60</t>
  </si>
  <si>
    <t>18092H</t>
  </si>
  <si>
    <t>S N Baile Mhic Adaim</t>
  </si>
  <si>
    <t>Baile Mhic Adaim</t>
  </si>
  <si>
    <t>Magh Bhealaigh</t>
  </si>
  <si>
    <t>W91YX81</t>
  </si>
  <si>
    <t>18093J</t>
  </si>
  <si>
    <t>S N Cloch Rinnce</t>
  </si>
  <si>
    <t>Cloch Rinnce</t>
  </si>
  <si>
    <t>W91NN8F</t>
  </si>
  <si>
    <t>18094L</t>
  </si>
  <si>
    <t>S N Dun Na Mainistreach</t>
  </si>
  <si>
    <t>Sn Dunnamainistreach</t>
  </si>
  <si>
    <t>X35NW50</t>
  </si>
  <si>
    <t>18096P</t>
  </si>
  <si>
    <t>S N Coill Dubh</t>
  </si>
  <si>
    <t>S N Coill Dubh Naas</t>
  </si>
  <si>
    <t>W91D854</t>
  </si>
  <si>
    <t>18097R</t>
  </si>
  <si>
    <t>Togala Mhuire</t>
  </si>
  <si>
    <t>S N Cill Tulcha</t>
  </si>
  <si>
    <t>Cill Tulcha</t>
  </si>
  <si>
    <t>H65Y309</t>
  </si>
  <si>
    <t>18098T</t>
  </si>
  <si>
    <t>S N Bhride C</t>
  </si>
  <si>
    <t>S N Bothar Brugha C</t>
  </si>
  <si>
    <t>A92Y236</t>
  </si>
  <si>
    <t>18099V</t>
  </si>
  <si>
    <t>S N Muire Na Trocaire</t>
  </si>
  <si>
    <t>A92FR58</t>
  </si>
  <si>
    <t>18100D</t>
  </si>
  <si>
    <t>Lissygriffin N.S.</t>
  </si>
  <si>
    <t>Goleen</t>
  </si>
  <si>
    <t>P81XE40</t>
  </si>
  <si>
    <t>18101F</t>
  </si>
  <si>
    <t>Rampark Ns</t>
  </si>
  <si>
    <t>Pairc Na Rian</t>
  </si>
  <si>
    <t>Jenkinstown Dundalk</t>
  </si>
  <si>
    <t>A91VP64</t>
  </si>
  <si>
    <t>18106P</t>
  </si>
  <si>
    <t>S N Na Trionoide Naofa</t>
  </si>
  <si>
    <t>S N Lios Muilinn</t>
  </si>
  <si>
    <t>Lios Muilinn</t>
  </si>
  <si>
    <t>Cros An Greallaigh</t>
  </si>
  <si>
    <t>C15NH68</t>
  </si>
  <si>
    <t>18108T</t>
  </si>
  <si>
    <t>Whitechurch N S Ceapach</t>
  </si>
  <si>
    <t>Ballinameela Ns</t>
  </si>
  <si>
    <t>Clonkerdon</t>
  </si>
  <si>
    <t>X35N560</t>
  </si>
  <si>
    <t>18109V</t>
  </si>
  <si>
    <t>S N Inis Cealtrach</t>
  </si>
  <si>
    <t>S N Inis Cealtrach N.S.</t>
  </si>
  <si>
    <t>Mountshannon</t>
  </si>
  <si>
    <t>Via Limerick</t>
  </si>
  <si>
    <t>V94YP68</t>
  </si>
  <si>
    <t>18111I</t>
  </si>
  <si>
    <t>S N Gort Na Gaoithe</t>
  </si>
  <si>
    <t>Sn Gort Na Gaoithe</t>
  </si>
  <si>
    <t>Gort Na Gaoithe</t>
  </si>
  <si>
    <t>H53A242</t>
  </si>
  <si>
    <t>18112K</t>
  </si>
  <si>
    <t>Scoil Naomh Eanna</t>
  </si>
  <si>
    <t>Bullaun N.S.</t>
  </si>
  <si>
    <t>Bullaun</t>
  </si>
  <si>
    <t>H62EY13</t>
  </si>
  <si>
    <t>18113M</t>
  </si>
  <si>
    <t>S N Cill Solain</t>
  </si>
  <si>
    <t>Killasolan</t>
  </si>
  <si>
    <t>Caltra</t>
  </si>
  <si>
    <t>H53VF21</t>
  </si>
  <si>
    <t>18114O</t>
  </si>
  <si>
    <t>S N Naomh Eighneach</t>
  </si>
  <si>
    <t>Diseart Eighnigh Ns</t>
  </si>
  <si>
    <t>Diseart Eighnigh</t>
  </si>
  <si>
    <t>Buncrannach</t>
  </si>
  <si>
    <t>F93YN52</t>
  </si>
  <si>
    <t>18115Q</t>
  </si>
  <si>
    <t>Cluain Na Ngamhain</t>
  </si>
  <si>
    <t>R35NP58</t>
  </si>
  <si>
    <t>18116S</t>
  </si>
  <si>
    <t>Cloontuskert National School</t>
  </si>
  <si>
    <t>N S Clontuskert</t>
  </si>
  <si>
    <t>N39AT80</t>
  </si>
  <si>
    <t>18118W</t>
  </si>
  <si>
    <t>Coolfancy N S</t>
  </si>
  <si>
    <t>Cul Fhasaigh</t>
  </si>
  <si>
    <t>Y14VY60</t>
  </si>
  <si>
    <t>18120J</t>
  </si>
  <si>
    <t>Ceanndroma O.P.</t>
  </si>
  <si>
    <t>Fánaid</t>
  </si>
  <si>
    <t>F92V449</t>
  </si>
  <si>
    <t>18121L</t>
  </si>
  <si>
    <t>H91D2H5</t>
  </si>
  <si>
    <t>18125T</t>
  </si>
  <si>
    <t>St. Mary's N.S</t>
  </si>
  <si>
    <t>Mountbellew</t>
  </si>
  <si>
    <t>H53DV74</t>
  </si>
  <si>
    <t>18126V</t>
  </si>
  <si>
    <t>S N San Nioclas</t>
  </si>
  <si>
    <t>Tigh Banan N S</t>
  </si>
  <si>
    <t>Tigh Banan</t>
  </si>
  <si>
    <t>Castlebellingham</t>
  </si>
  <si>
    <t>A91KD91</t>
  </si>
  <si>
    <t>18127A</t>
  </si>
  <si>
    <t>S N B Beal Tairbeirt</t>
  </si>
  <si>
    <t>Railway Rd</t>
  </si>
  <si>
    <t>H14WA46</t>
  </si>
  <si>
    <t>18128C</t>
  </si>
  <si>
    <t>S N Mhuire Mxd</t>
  </si>
  <si>
    <t>Coisceim N S</t>
  </si>
  <si>
    <t>Coisceim</t>
  </si>
  <si>
    <t>P51X478</t>
  </si>
  <si>
    <t>18129E</t>
  </si>
  <si>
    <t>Scoil Naomh Peadar</t>
  </si>
  <si>
    <t>St Peters N S</t>
  </si>
  <si>
    <t>Mountcharles</t>
  </si>
  <si>
    <t>F94VX99</t>
  </si>
  <si>
    <t>18130M</t>
  </si>
  <si>
    <t>Johnstownbridge</t>
  </si>
  <si>
    <t>A83KD59</t>
  </si>
  <si>
    <t>18131O</t>
  </si>
  <si>
    <t>Sn Ard A'Ratha</t>
  </si>
  <si>
    <t>Ard A'Ratha</t>
  </si>
  <si>
    <t>F94X348</t>
  </si>
  <si>
    <t>18132Q</t>
  </si>
  <si>
    <t>Carlanstown N S</t>
  </si>
  <si>
    <t>Carlanstown</t>
  </si>
  <si>
    <t>A82AH22</t>
  </si>
  <si>
    <t>18133S</t>
  </si>
  <si>
    <t>Fionntain Nfa N S</t>
  </si>
  <si>
    <t>Magh Glas N S</t>
  </si>
  <si>
    <t>St. Fintan's N.S.</t>
  </si>
  <si>
    <t>Bridgetown</t>
  </si>
  <si>
    <t>Y35TE83</t>
  </si>
  <si>
    <t>18135W</t>
  </si>
  <si>
    <t>Scoil Angela</t>
  </si>
  <si>
    <t>E41ET35</t>
  </si>
  <si>
    <t>18137D</t>
  </si>
  <si>
    <t>S N Naomh Feargal</t>
  </si>
  <si>
    <t>Fergal Nfa Finglas W</t>
  </si>
  <si>
    <t>Finglas West</t>
  </si>
  <si>
    <t>D11E925</t>
  </si>
  <si>
    <t>18139H</t>
  </si>
  <si>
    <t>Tearmon N S</t>
  </si>
  <si>
    <t>Tearmon</t>
  </si>
  <si>
    <t>Spencer Harbour</t>
  </si>
  <si>
    <t>Drumkeerin</t>
  </si>
  <si>
    <t>N41V344</t>
  </si>
  <si>
    <t>18142T</t>
  </si>
  <si>
    <t>Scoil Cnoc Loinge B</t>
  </si>
  <si>
    <t>Knocklong</t>
  </si>
  <si>
    <t>V35A627</t>
  </si>
  <si>
    <t>18145C</t>
  </si>
  <si>
    <t>Sn Nmh Treasa</t>
  </si>
  <si>
    <t>Kilkelly B N S</t>
  </si>
  <si>
    <t>Kilkelly</t>
  </si>
  <si>
    <t>F35P650</t>
  </si>
  <si>
    <t>18148I</t>
  </si>
  <si>
    <t>Scoil Bhride Mixed N S</t>
  </si>
  <si>
    <t>Sc Bhride Lann Leire</t>
  </si>
  <si>
    <t>Lann Léire</t>
  </si>
  <si>
    <t>Ardee Road</t>
  </si>
  <si>
    <t>A92YW92</t>
  </si>
  <si>
    <t>18150S</t>
  </si>
  <si>
    <t>Fraoch Mor N S</t>
  </si>
  <si>
    <t>Scoil An Fhraoich Mhóir</t>
  </si>
  <si>
    <t>The Heath</t>
  </si>
  <si>
    <t>R32XW40</t>
  </si>
  <si>
    <t>18151U</t>
  </si>
  <si>
    <t>Milford N S</t>
  </si>
  <si>
    <t>Baile An Ngalloglach</t>
  </si>
  <si>
    <t>F92D744</t>
  </si>
  <si>
    <t>18153B</t>
  </si>
  <si>
    <t>S N Padraig Naofa C</t>
  </si>
  <si>
    <t>Sn Padraig Naofa C</t>
  </si>
  <si>
    <t>Dillons Cross</t>
  </si>
  <si>
    <t>T23VAD9</t>
  </si>
  <si>
    <t>18154D</t>
  </si>
  <si>
    <t>St Patricks Infts Ns</t>
  </si>
  <si>
    <t>18157J</t>
  </si>
  <si>
    <t>St Rynaghs N S</t>
  </si>
  <si>
    <t>St Rynagh's N S</t>
  </si>
  <si>
    <t>R42H221</t>
  </si>
  <si>
    <t>18158L</t>
  </si>
  <si>
    <t>S N Seamus Naofa</t>
  </si>
  <si>
    <t>Glenmore N S</t>
  </si>
  <si>
    <t>Glenmore Via Waterford</t>
  </si>
  <si>
    <t>Y34C527</t>
  </si>
  <si>
    <t>18161A</t>
  </si>
  <si>
    <t>Castleconnell N S</t>
  </si>
  <si>
    <t>Castleconnell Ns</t>
  </si>
  <si>
    <t>Castleconnell</t>
  </si>
  <si>
    <t>V94XA43</t>
  </si>
  <si>
    <t>18163E</t>
  </si>
  <si>
    <t>Sn N Breandain</t>
  </si>
  <si>
    <t>S N Eanach Dhuin</t>
  </si>
  <si>
    <t>Eanach Dhuin</t>
  </si>
  <si>
    <t>Cor An Dola</t>
  </si>
  <si>
    <t>H91C963</t>
  </si>
  <si>
    <t>18164G</t>
  </si>
  <si>
    <t>S N Buirgheas</t>
  </si>
  <si>
    <t>E45FP97</t>
  </si>
  <si>
    <t>18165I</t>
  </si>
  <si>
    <t>Tisrara National School</t>
  </si>
  <si>
    <t>Four Roads N S</t>
  </si>
  <si>
    <t>Tisrara N.S.</t>
  </si>
  <si>
    <t>Tigh Srathra</t>
  </si>
  <si>
    <t>Four Roads</t>
  </si>
  <si>
    <t>F42T295</t>
  </si>
  <si>
    <t>18166K</t>
  </si>
  <si>
    <t>Cluain Eidhneach N S</t>
  </si>
  <si>
    <t>S N Cluain Eidhneach</t>
  </si>
  <si>
    <t>Cluain Eidhneach</t>
  </si>
  <si>
    <t>R32CP84</t>
  </si>
  <si>
    <t>18167M</t>
  </si>
  <si>
    <t>S N Aine Nfa Seafield</t>
  </si>
  <si>
    <t>Seafield N S</t>
  </si>
  <si>
    <t>Seafield</t>
  </si>
  <si>
    <t>Bonmaohn</t>
  </si>
  <si>
    <t>X42TH28</t>
  </si>
  <si>
    <t>18168O</t>
  </si>
  <si>
    <t>S N An Chrioch</t>
  </si>
  <si>
    <t>An Chrioch</t>
  </si>
  <si>
    <t>V15YD63</t>
  </si>
  <si>
    <t>18169Q</t>
  </si>
  <si>
    <t>S N Rath Riagain</t>
  </si>
  <si>
    <t>Baile An Bhothair</t>
  </si>
  <si>
    <t>Dun Boinne</t>
  </si>
  <si>
    <t>A86T665</t>
  </si>
  <si>
    <t>18170B</t>
  </si>
  <si>
    <t>Sn Muire Na Freastogala</t>
  </si>
  <si>
    <t>Assumption Senior Girls National Sc</t>
  </si>
  <si>
    <t>Assumption Senior Girls Ns</t>
  </si>
  <si>
    <t>Long Mile Rd</t>
  </si>
  <si>
    <t>Walkinstown</t>
  </si>
  <si>
    <t>D12FK49</t>
  </si>
  <si>
    <t>18172F</t>
  </si>
  <si>
    <t>Gleneely N S</t>
  </si>
  <si>
    <t>Gleneely Ns</t>
  </si>
  <si>
    <t>Gleann An Fhaoilidh</t>
  </si>
  <si>
    <t>Killygordan</t>
  </si>
  <si>
    <t>F93EV88</t>
  </si>
  <si>
    <t>18173H</t>
  </si>
  <si>
    <t>S N Briotas</t>
  </si>
  <si>
    <t>D24WK77</t>
  </si>
  <si>
    <t>18174J</t>
  </si>
  <si>
    <t>Oristown N.S.</t>
  </si>
  <si>
    <t>Oristown</t>
  </si>
  <si>
    <t>Co. Meath.</t>
  </si>
  <si>
    <t>A82DP71</t>
  </si>
  <si>
    <t>18175L</t>
  </si>
  <si>
    <t>S N Beannchair</t>
  </si>
  <si>
    <t>Beannchair N S</t>
  </si>
  <si>
    <t>F26A240</t>
  </si>
  <si>
    <t>18177P</t>
  </si>
  <si>
    <t>Scoil Aine Naofa</t>
  </si>
  <si>
    <t>St. Anne's Primary</t>
  </si>
  <si>
    <t>V94YY15</t>
  </si>
  <si>
    <t>18178R</t>
  </si>
  <si>
    <t>Josephs National School Longford</t>
  </si>
  <si>
    <t>Longford Town</t>
  </si>
  <si>
    <t>N39DY23</t>
  </si>
  <si>
    <t>18179T</t>
  </si>
  <si>
    <t>Lackagh N S</t>
  </si>
  <si>
    <t>Lackagh</t>
  </si>
  <si>
    <t>W34VW50</t>
  </si>
  <si>
    <t>18181G</t>
  </si>
  <si>
    <t>St. Hugh's N.S.</t>
  </si>
  <si>
    <t>Dowra</t>
  </si>
  <si>
    <t>(Via Carrick-On-Shannon)</t>
  </si>
  <si>
    <t>N41TC66</t>
  </si>
  <si>
    <t>18182I</t>
  </si>
  <si>
    <t>Naomh Atrachta</t>
  </si>
  <si>
    <t>Kingsland N S Boyle</t>
  </si>
  <si>
    <t>Kingsland</t>
  </si>
  <si>
    <t>F52PH39</t>
  </si>
  <si>
    <t>18183K</t>
  </si>
  <si>
    <t>Queen Of Universe N S</t>
  </si>
  <si>
    <t>Muinebheag N S</t>
  </si>
  <si>
    <t>Long Range</t>
  </si>
  <si>
    <t>R21T280</t>
  </si>
  <si>
    <t>18184M</t>
  </si>
  <si>
    <t>S N Cill Lúraigh</t>
  </si>
  <si>
    <t>Killury Ns</t>
  </si>
  <si>
    <t>Causeway</t>
  </si>
  <si>
    <t>V92EY40</t>
  </si>
  <si>
    <t>18186Q</t>
  </si>
  <si>
    <t>Kilcurry N S</t>
  </si>
  <si>
    <t>Kilcurry</t>
  </si>
  <si>
    <t>A91D302</t>
  </si>
  <si>
    <t>18190H</t>
  </si>
  <si>
    <t>S N Cronain Nfa An Carn</t>
  </si>
  <si>
    <t>Carron National School</t>
  </si>
  <si>
    <t>Carron</t>
  </si>
  <si>
    <t>V95YA22</t>
  </si>
  <si>
    <t>18191J</t>
  </si>
  <si>
    <t>S N Raithin</t>
  </si>
  <si>
    <t>Y21E129</t>
  </si>
  <si>
    <t>18193N</t>
  </si>
  <si>
    <t>S N Naomh Fiontan</t>
  </si>
  <si>
    <t>St Fintan's</t>
  </si>
  <si>
    <t>Lismacaffrey</t>
  </si>
  <si>
    <t>N91CF40</t>
  </si>
  <si>
    <t>18194P</t>
  </si>
  <si>
    <t>Ciaran Naofa</t>
  </si>
  <si>
    <t>Fiodharta N S</t>
  </si>
  <si>
    <t>Fiodharta</t>
  </si>
  <si>
    <t>F42YK22</t>
  </si>
  <si>
    <t>18195R</t>
  </si>
  <si>
    <t>St Finian N S</t>
  </si>
  <si>
    <t>Clonalvy</t>
  </si>
  <si>
    <t>A42XD43</t>
  </si>
  <si>
    <t>18196T</t>
  </si>
  <si>
    <t>S N Gleannamhain</t>
  </si>
  <si>
    <t>Glanworth</t>
  </si>
  <si>
    <t>P51DP04</t>
  </si>
  <si>
    <t>18198A</t>
  </si>
  <si>
    <t>Padraig Nfta Avoca</t>
  </si>
  <si>
    <t>Y14X588</t>
  </si>
  <si>
    <t>18203N</t>
  </si>
  <si>
    <t>Scoil Náisiúnta Cúil An Tsúdaire 2</t>
  </si>
  <si>
    <t>Sandylane National School</t>
  </si>
  <si>
    <t>Sandy Lane</t>
  </si>
  <si>
    <t>Co. Laois</t>
  </si>
  <si>
    <t>R32 Y195</t>
  </si>
  <si>
    <t>R32Y195</t>
  </si>
  <si>
    <t>18205R</t>
  </si>
  <si>
    <t>Parish N S Finglas</t>
  </si>
  <si>
    <t>Finglas</t>
  </si>
  <si>
    <t>D11XT35</t>
  </si>
  <si>
    <t>18206T</t>
  </si>
  <si>
    <t>Na Carraige N S</t>
  </si>
  <si>
    <t>Na Carraige Ns</t>
  </si>
  <si>
    <t>Na Carraige</t>
  </si>
  <si>
    <t>R32AP98</t>
  </si>
  <si>
    <t>18207V</t>
  </si>
  <si>
    <t>S N Baile An Atha</t>
  </si>
  <si>
    <t>Sn Baile An Atha</t>
  </si>
  <si>
    <t>V94V8X6</t>
  </si>
  <si>
    <t>18208A</t>
  </si>
  <si>
    <t>Our Lady Of Good Counsel Ns</t>
  </si>
  <si>
    <t>Innismore</t>
  </si>
  <si>
    <t>Innishmore,</t>
  </si>
  <si>
    <t>Ballincollig,</t>
  </si>
  <si>
    <t>P31FH22</t>
  </si>
  <si>
    <t>18210K</t>
  </si>
  <si>
    <t>St Michaels House Special School</t>
  </si>
  <si>
    <t>Baldoyle</t>
  </si>
  <si>
    <t>D13W9R0</t>
  </si>
  <si>
    <t>18212O</t>
  </si>
  <si>
    <t>Scoil Na Maighdine Mhuire</t>
  </si>
  <si>
    <t>Presentation Convent Senior</t>
  </si>
  <si>
    <t>P.O.Box 8,</t>
  </si>
  <si>
    <t>Harbour Street,</t>
  </si>
  <si>
    <t>Mullingar,</t>
  </si>
  <si>
    <t>Co. Westmeath</t>
  </si>
  <si>
    <t>18213Q</t>
  </si>
  <si>
    <t>S N Leamhach</t>
  </si>
  <si>
    <t>E41NF72</t>
  </si>
  <si>
    <t>18214S</t>
  </si>
  <si>
    <t>Cil Conla N S</t>
  </si>
  <si>
    <t>Cill Conla N S</t>
  </si>
  <si>
    <t>Cill Conla</t>
  </si>
  <si>
    <t>Ballybunion</t>
  </si>
  <si>
    <t>V31YC04</t>
  </si>
  <si>
    <t>18217B</t>
  </si>
  <si>
    <t>Scoil Padre Pio N S</t>
  </si>
  <si>
    <t>Churchfield</t>
  </si>
  <si>
    <t>Cork City</t>
  </si>
  <si>
    <t>T23DH24</t>
  </si>
  <si>
    <t>18219F</t>
  </si>
  <si>
    <t>Sn Chonaill</t>
  </si>
  <si>
    <t>Machaire Chlochair</t>
  </si>
  <si>
    <t>Bun Beag</t>
  </si>
  <si>
    <t>F92DD30</t>
  </si>
  <si>
    <t>18225A</t>
  </si>
  <si>
    <t>S N Mhuire Miliuc</t>
  </si>
  <si>
    <t>S N Miliuc</t>
  </si>
  <si>
    <t>V94E0C0</t>
  </si>
  <si>
    <t>18227E</t>
  </si>
  <si>
    <t>Scoil Mhuire Naisiunta</t>
  </si>
  <si>
    <t>Cora Finne</t>
  </si>
  <si>
    <t>V95 Yp02</t>
  </si>
  <si>
    <t>V95YP02</t>
  </si>
  <si>
    <t>18233W</t>
  </si>
  <si>
    <t>St Johns Parochial School</t>
  </si>
  <si>
    <t>S Paroisteach Tralee</t>
  </si>
  <si>
    <t>Ashe Street</t>
  </si>
  <si>
    <t>V92EV50</t>
  </si>
  <si>
    <t>18234B</t>
  </si>
  <si>
    <t>S N Eo-Dhruim</t>
  </si>
  <si>
    <t>Eo-Dhruim</t>
  </si>
  <si>
    <t>A75XN97</t>
  </si>
  <si>
    <t>18235D</t>
  </si>
  <si>
    <t>S N Muire An Port Mor</t>
  </si>
  <si>
    <t>Muire An Port Mor</t>
  </si>
  <si>
    <t>X91AF80</t>
  </si>
  <si>
    <t>18236F</t>
  </si>
  <si>
    <t>Scoil Naomh Mhuire National School</t>
  </si>
  <si>
    <t>Beal Atha Da Thuille</t>
  </si>
  <si>
    <t>V94VK23</t>
  </si>
  <si>
    <t>18241V</t>
  </si>
  <si>
    <t>Drumman N S</t>
  </si>
  <si>
    <t>Drumman</t>
  </si>
  <si>
    <t>F92NY91</t>
  </si>
  <si>
    <t>18242A</t>
  </si>
  <si>
    <t>Carnew N S</t>
  </si>
  <si>
    <t>Y14XR62</t>
  </si>
  <si>
    <t>18246I</t>
  </si>
  <si>
    <t>S N Baile Muine</t>
  </si>
  <si>
    <t>Ballineen</t>
  </si>
  <si>
    <t>P47NW40</t>
  </si>
  <si>
    <t>18247K</t>
  </si>
  <si>
    <t>Tralee C B S</t>
  </si>
  <si>
    <t>Clounalour</t>
  </si>
  <si>
    <t>V92FD62</t>
  </si>
  <si>
    <t>18250W</t>
  </si>
  <si>
    <t>S N Baile Mor</t>
  </si>
  <si>
    <t>Dunfanaghy Po</t>
  </si>
  <si>
    <t>F92E426</t>
  </si>
  <si>
    <t>18251B</t>
  </si>
  <si>
    <t>Ayr Hill N S Ramelton</t>
  </si>
  <si>
    <t>Ayr Hill N S</t>
  </si>
  <si>
    <t>Tank Road</t>
  </si>
  <si>
    <t>F92WT21</t>
  </si>
  <si>
    <t>18252D</t>
  </si>
  <si>
    <t>S M Doire Glinne</t>
  </si>
  <si>
    <t>Doire Glinne</t>
  </si>
  <si>
    <t>An Sraith Salach</t>
  </si>
  <si>
    <t>H91P6A0</t>
  </si>
  <si>
    <t>18253F</t>
  </si>
  <si>
    <t>Scoil Naomh Caitriona</t>
  </si>
  <si>
    <t>Bishopstown Avenue</t>
  </si>
  <si>
    <t>Bishopstown Ave</t>
  </si>
  <si>
    <t>Model Farm Road</t>
  </si>
  <si>
    <t>T12TF74</t>
  </si>
  <si>
    <t>18256L</t>
  </si>
  <si>
    <t>Silverstream</t>
  </si>
  <si>
    <t>H18YK29</t>
  </si>
  <si>
    <t>18257N</t>
  </si>
  <si>
    <t>S N Baile An Fhasaigh</t>
  </si>
  <si>
    <t>Ballyfacey N S</t>
  </si>
  <si>
    <t>Ballyfacey</t>
  </si>
  <si>
    <t>Glenmore</t>
  </si>
  <si>
    <t>Via New Ross</t>
  </si>
  <si>
    <t>X91C439</t>
  </si>
  <si>
    <t>18258P</t>
  </si>
  <si>
    <t>Naomh Earnain N S</t>
  </si>
  <si>
    <t>Kilashee N S</t>
  </si>
  <si>
    <t>N39CK85</t>
  </si>
  <si>
    <t>18259R</t>
  </si>
  <si>
    <t>Lanesborough Primary School</t>
  </si>
  <si>
    <t>Lanesborough</t>
  </si>
  <si>
    <t>N39EH04</t>
  </si>
  <si>
    <t>18260C</t>
  </si>
  <si>
    <t>S N Beal An Atha</t>
  </si>
  <si>
    <t>P56VW31</t>
  </si>
  <si>
    <t>18262G</t>
  </si>
  <si>
    <t>Lochan An Bhealaigh N S</t>
  </si>
  <si>
    <t>Lochan An Bhealaigh</t>
  </si>
  <si>
    <t>Ballinea</t>
  </si>
  <si>
    <t>N91KN56</t>
  </si>
  <si>
    <t>18265M</t>
  </si>
  <si>
    <t>Bhride N S</t>
  </si>
  <si>
    <t>Ard Duach</t>
  </si>
  <si>
    <t>R93T611</t>
  </si>
  <si>
    <t>18266O</t>
  </si>
  <si>
    <t>Ballygown Ns</t>
  </si>
  <si>
    <t>Ballygown School</t>
  </si>
  <si>
    <t>P51FK18</t>
  </si>
  <si>
    <t>18267Q</t>
  </si>
  <si>
    <t>Croinchoill N S</t>
  </si>
  <si>
    <t>Crinkill Ns</t>
  </si>
  <si>
    <t>Crinkill</t>
  </si>
  <si>
    <t>R42P585</t>
  </si>
  <si>
    <t>18268S</t>
  </si>
  <si>
    <t>S N Cillinin</t>
  </si>
  <si>
    <t>Killeeneen National School</t>
  </si>
  <si>
    <t>Killeeneen</t>
  </si>
  <si>
    <t>H91E293</t>
  </si>
  <si>
    <t>18272J</t>
  </si>
  <si>
    <t>Lecarrow N S</t>
  </si>
  <si>
    <t>Lecarrow</t>
  </si>
  <si>
    <t>F42HC83</t>
  </si>
  <si>
    <t>18279A</t>
  </si>
  <si>
    <t>St Mary's Church Of Ireland N.S</t>
  </si>
  <si>
    <t>Waterpark</t>
  </si>
  <si>
    <t>P43V243</t>
  </si>
  <si>
    <t>18280I</t>
  </si>
  <si>
    <t>Scoil Naomh Ioseph</t>
  </si>
  <si>
    <t>Gorey C B S</t>
  </si>
  <si>
    <t>Y25E135</t>
  </si>
  <si>
    <t>18281K</t>
  </si>
  <si>
    <t>Marino School N.S.</t>
  </si>
  <si>
    <t>Marino Community Special School</t>
  </si>
  <si>
    <t>A98TW99</t>
  </si>
  <si>
    <t>18282M</t>
  </si>
  <si>
    <t>Sn Paroiste Maitiu Nfa</t>
  </si>
  <si>
    <t>Maitiu Nfa Irishtown</t>
  </si>
  <si>
    <t>Cranfield Place</t>
  </si>
  <si>
    <t>D04FK11</t>
  </si>
  <si>
    <t>18283O</t>
  </si>
  <si>
    <t>S N Mhuire Brosna</t>
  </si>
  <si>
    <t>Sc Mhuire Brosnach</t>
  </si>
  <si>
    <t>Co Ciarrai</t>
  </si>
  <si>
    <t>V92E982</t>
  </si>
  <si>
    <t>18285S</t>
  </si>
  <si>
    <t>S N Cill Chuimin</t>
  </si>
  <si>
    <t>Kilcommon Ns</t>
  </si>
  <si>
    <t>E41DK00</t>
  </si>
  <si>
    <t>18286U</t>
  </si>
  <si>
    <t>S N Na Hacrai</t>
  </si>
  <si>
    <t>St. Columba's, Acres</t>
  </si>
  <si>
    <t>Acres</t>
  </si>
  <si>
    <t>F94VY97</t>
  </si>
  <si>
    <t>18287W</t>
  </si>
  <si>
    <t>S N Na Maighdine Mhuire</t>
  </si>
  <si>
    <t>Broadford N S</t>
  </si>
  <si>
    <t>Gearr Eiscir</t>
  </si>
  <si>
    <t>Moyvalley</t>
  </si>
  <si>
    <t>W91Y512</t>
  </si>
  <si>
    <t>18288B</t>
  </si>
  <si>
    <t>Naomh Mhichil Athy</t>
  </si>
  <si>
    <t>R14XD86</t>
  </si>
  <si>
    <t>18289D</t>
  </si>
  <si>
    <t>Castlehackett N S</t>
  </si>
  <si>
    <t>Castlehackett</t>
  </si>
  <si>
    <t>Belclare Tuam</t>
  </si>
  <si>
    <t>H54FY23</t>
  </si>
  <si>
    <t>18292P</t>
  </si>
  <si>
    <t>Gaelscoil An Teaghlaigh Naofa</t>
  </si>
  <si>
    <t>Holy Family B N S</t>
  </si>
  <si>
    <t>Tory Top Road</t>
  </si>
  <si>
    <t>Ballyphehane</t>
  </si>
  <si>
    <t>T12K039</t>
  </si>
  <si>
    <t>18294T</t>
  </si>
  <si>
    <t>Barr Na Sruthan N S</t>
  </si>
  <si>
    <t>Barr Na Sruthan</t>
  </si>
  <si>
    <t>R32AX96</t>
  </si>
  <si>
    <t>18295V</t>
  </si>
  <si>
    <t>S N Min An Aoire</t>
  </si>
  <si>
    <t>S.N. Mhin An Aoire</t>
  </si>
  <si>
    <t>An Charraig</t>
  </si>
  <si>
    <t>F94DD80</t>
  </si>
  <si>
    <t>18296A</t>
  </si>
  <si>
    <t>Dromdhallagh N S</t>
  </si>
  <si>
    <t>Drom Dha Liag N.S.</t>
  </si>
  <si>
    <t>Drimoleague</t>
  </si>
  <si>
    <t>P47V072</t>
  </si>
  <si>
    <t>18298E</t>
  </si>
  <si>
    <t>S N Cul Fada</t>
  </si>
  <si>
    <t>Sn Cul Fada</t>
  </si>
  <si>
    <t>Cul Fada</t>
  </si>
  <si>
    <t>F56HD30</t>
  </si>
  <si>
    <t>18301N</t>
  </si>
  <si>
    <t>S N Mhuire B</t>
  </si>
  <si>
    <t>Millstreet B N S</t>
  </si>
  <si>
    <t>P51H278</t>
  </si>
  <si>
    <t>18308E</t>
  </si>
  <si>
    <t>S N Moin Na Gcaor</t>
  </si>
  <si>
    <t>Monageer N S</t>
  </si>
  <si>
    <t>Monageer</t>
  </si>
  <si>
    <t>Y21TR52</t>
  </si>
  <si>
    <t>18309G</t>
  </si>
  <si>
    <t>S N Cul Uamha</t>
  </si>
  <si>
    <t>Brierfield</t>
  </si>
  <si>
    <t>H53W642</t>
  </si>
  <si>
    <t>18312S</t>
  </si>
  <si>
    <t>S N Talamh Na Manach</t>
  </si>
  <si>
    <t>Talamh Na Manach</t>
  </si>
  <si>
    <t>A91PW81</t>
  </si>
  <si>
    <t>18315B</t>
  </si>
  <si>
    <t>S N Padraig Nfa</t>
  </si>
  <si>
    <t>Courtnacuddy Ns</t>
  </si>
  <si>
    <t>Courtnacuddy</t>
  </si>
  <si>
    <t>Y21RK00</t>
  </si>
  <si>
    <t>18316D</t>
  </si>
  <si>
    <t>Ladhar</t>
  </si>
  <si>
    <t>P51D2HY</t>
  </si>
  <si>
    <t>18317F</t>
  </si>
  <si>
    <t>Central Remedial Clinic</t>
  </si>
  <si>
    <t>Clontarf Rem Centre</t>
  </si>
  <si>
    <t>Vernon Avenue</t>
  </si>
  <si>
    <t>D03K298</t>
  </si>
  <si>
    <t>18318H</t>
  </si>
  <si>
    <t>S N Naomh Parthalan</t>
  </si>
  <si>
    <t>Sn Cionn Saile Beag</t>
  </si>
  <si>
    <t>Cionn Saile Beag</t>
  </si>
  <si>
    <t>P36F827</t>
  </si>
  <si>
    <t>18319J</t>
  </si>
  <si>
    <t>S N Trianta</t>
  </si>
  <si>
    <t>Triantagh</t>
  </si>
  <si>
    <t>F92XV20</t>
  </si>
  <si>
    <t>18321T</t>
  </si>
  <si>
    <t>S N Muire Magh Deilge</t>
  </si>
  <si>
    <t>Sn Mhuire Magh Dheilge</t>
  </si>
  <si>
    <t>Ceapach</t>
  </si>
  <si>
    <t>X35HK12</t>
  </si>
  <si>
    <t>18322V</t>
  </si>
  <si>
    <t>Drom</t>
  </si>
  <si>
    <t>E41PC86</t>
  </si>
  <si>
    <t>18323A</t>
  </si>
  <si>
    <t>Scoil Lorcain B</t>
  </si>
  <si>
    <t>Lorcan B Palmerstown</t>
  </si>
  <si>
    <t>Palmerstown</t>
  </si>
  <si>
    <t>D20W227</t>
  </si>
  <si>
    <t>18324C</t>
  </si>
  <si>
    <t>St. Brigid's G.N.S.</t>
  </si>
  <si>
    <t>Turret Road</t>
  </si>
  <si>
    <t>D20AC82</t>
  </si>
  <si>
    <t>18325E</t>
  </si>
  <si>
    <t>Naomh Charthaigh</t>
  </si>
  <si>
    <t>Sn Naomh Charthaigh</t>
  </si>
  <si>
    <t>Boys National School</t>
  </si>
  <si>
    <t>V92DY26</t>
  </si>
  <si>
    <t>18326G</t>
  </si>
  <si>
    <t>Cill Chais</t>
  </si>
  <si>
    <t>E91VX56</t>
  </si>
  <si>
    <t>18327I</t>
  </si>
  <si>
    <t>S N Cnoc Doire</t>
  </si>
  <si>
    <t>V15AR27</t>
  </si>
  <si>
    <t>18328K</t>
  </si>
  <si>
    <t>Baile Bhriain N S</t>
  </si>
  <si>
    <t>Baile Bhriain</t>
  </si>
  <si>
    <t>Fahy</t>
  </si>
  <si>
    <t>R35X670</t>
  </si>
  <si>
    <t>18329M</t>
  </si>
  <si>
    <t>S N Leacan</t>
  </si>
  <si>
    <t>Leckann</t>
  </si>
  <si>
    <t>Via Sligo</t>
  </si>
  <si>
    <t>F91N923</t>
  </si>
  <si>
    <t>18331W</t>
  </si>
  <si>
    <t>S N Caoimhin Naofa</t>
  </si>
  <si>
    <t>S N Cluain Lisc</t>
  </si>
  <si>
    <t>Cluain Lisc</t>
  </si>
  <si>
    <t>R42K702</t>
  </si>
  <si>
    <t>18332B</t>
  </si>
  <si>
    <t>S N Magh Locha</t>
  </si>
  <si>
    <t>Maigh Locha</t>
  </si>
  <si>
    <t>H53PF54</t>
  </si>
  <si>
    <t>18334F</t>
  </si>
  <si>
    <t>S N Cnoc Mionna</t>
  </si>
  <si>
    <t>Cnoc Mionna</t>
  </si>
  <si>
    <t>Baile An Mhóta</t>
  </si>
  <si>
    <t>Co Shligigh</t>
  </si>
  <si>
    <t>F56TX23</t>
  </si>
  <si>
    <t>18335H</t>
  </si>
  <si>
    <t>S N An Rod</t>
  </si>
  <si>
    <t>An Rod</t>
  </si>
  <si>
    <t>R35KD66</t>
  </si>
  <si>
    <t>18336J</t>
  </si>
  <si>
    <t>Boolavogue N S</t>
  </si>
  <si>
    <t>Boolavogue</t>
  </si>
  <si>
    <t>Y21NW02</t>
  </si>
  <si>
    <t>18339P</t>
  </si>
  <si>
    <t>Sn Iosef Naofa</t>
  </si>
  <si>
    <t>Gaelscoil Mágh</t>
  </si>
  <si>
    <t>An Mhaigh</t>
  </si>
  <si>
    <t>Leacht Ui Chonchubhair</t>
  </si>
  <si>
    <t>V95NW99</t>
  </si>
  <si>
    <t>18340A</t>
  </si>
  <si>
    <t>S N Lios Bo Duibhe</t>
  </si>
  <si>
    <t>Lios Bo Duibhe</t>
  </si>
  <si>
    <t>An Mhuinchille</t>
  </si>
  <si>
    <t>H16X981</t>
  </si>
  <si>
    <t>18343G</t>
  </si>
  <si>
    <t>S N Chaoimhghin</t>
  </si>
  <si>
    <t>Scoil Chaoimhin</t>
  </si>
  <si>
    <t>Baile Dhaith</t>
  </si>
  <si>
    <t>E41VW24</t>
  </si>
  <si>
    <t>18344I</t>
  </si>
  <si>
    <t>Moynalvey N S</t>
  </si>
  <si>
    <t>Moynalvey</t>
  </si>
  <si>
    <t>A83KD81</t>
  </si>
  <si>
    <t>18345K</t>
  </si>
  <si>
    <t>S N Cor An Bhile</t>
  </si>
  <si>
    <t>Cor An Bhile</t>
  </si>
  <si>
    <t>E53Y449</t>
  </si>
  <si>
    <t>18346M</t>
  </si>
  <si>
    <t>S N Greach Rathain</t>
  </si>
  <si>
    <t>Greaghrahan</t>
  </si>
  <si>
    <t>H14CH74</t>
  </si>
  <si>
    <t>18347O</t>
  </si>
  <si>
    <t>St Nicholas N S</t>
  </si>
  <si>
    <t>Nicholas St</t>
  </si>
  <si>
    <t>A91CR24</t>
  </si>
  <si>
    <t>18350D</t>
  </si>
  <si>
    <t>S N Na Hinse</t>
  </si>
  <si>
    <t>E41YF62</t>
  </si>
  <si>
    <t>18355N</t>
  </si>
  <si>
    <t>Aughadreena National School</t>
  </si>
  <si>
    <t>Achadreena N.S.</t>
  </si>
  <si>
    <t>Aughdreena</t>
  </si>
  <si>
    <t>H12D923</t>
  </si>
  <si>
    <t>18356P</t>
  </si>
  <si>
    <t>S N Barra Naofa</t>
  </si>
  <si>
    <t>Barra Naofa</t>
  </si>
  <si>
    <t>Scoil Bharra</t>
  </si>
  <si>
    <t>Sraid Gillabbey</t>
  </si>
  <si>
    <t>T12CH96</t>
  </si>
  <si>
    <t>18357R</t>
  </si>
  <si>
    <t>Cuttlestown N S</t>
  </si>
  <si>
    <t>Curtlestown</t>
  </si>
  <si>
    <t>A98CC62</t>
  </si>
  <si>
    <t>18358T</t>
  </si>
  <si>
    <t>S N Fiach</t>
  </si>
  <si>
    <t>Baile Na Criadh N S</t>
  </si>
  <si>
    <t>Baile Na Criadh</t>
  </si>
  <si>
    <t>A82X448</t>
  </si>
  <si>
    <t>18359V</t>
  </si>
  <si>
    <t>S N Cuan</t>
  </si>
  <si>
    <t>Cill Beathach</t>
  </si>
  <si>
    <t>V15AY68</t>
  </si>
  <si>
    <t>18360G</t>
  </si>
  <si>
    <t>Scoil Bhreandain</t>
  </si>
  <si>
    <t>St Brendans Bns</t>
  </si>
  <si>
    <t>Mcauley Rd</t>
  </si>
  <si>
    <t>Artane</t>
  </si>
  <si>
    <t>D05P820</t>
  </si>
  <si>
    <t>18361I</t>
  </si>
  <si>
    <t>S N Caitriona C</t>
  </si>
  <si>
    <t>Snccaitriona Coolock</t>
  </si>
  <si>
    <t>Coolock</t>
  </si>
  <si>
    <t>D05HR61</t>
  </si>
  <si>
    <t>18362K</t>
  </si>
  <si>
    <t>S N Caitriona Naionain</t>
  </si>
  <si>
    <t>Scoil Chaitriona Coolock</t>
  </si>
  <si>
    <t>D05FC92</t>
  </si>
  <si>
    <t>18363M</t>
  </si>
  <si>
    <t>S N Mhuire Gan Smal</t>
  </si>
  <si>
    <t>Green Lane</t>
  </si>
  <si>
    <t>R93FP57</t>
  </si>
  <si>
    <t>18364O</t>
  </si>
  <si>
    <t>S N Muire Bainrion</t>
  </si>
  <si>
    <t>Edenderry Bns</t>
  </si>
  <si>
    <t>Gilroy Avenue</t>
  </si>
  <si>
    <t>R45XV22</t>
  </si>
  <si>
    <t>18365Q</t>
  </si>
  <si>
    <t>Kilmacanogue N S</t>
  </si>
  <si>
    <t>Kilmacanogue</t>
  </si>
  <si>
    <t>A98D602</t>
  </si>
  <si>
    <t>18366S</t>
  </si>
  <si>
    <t>S N Aodain</t>
  </si>
  <si>
    <t>Gleniffe N S</t>
  </si>
  <si>
    <t>Ballintrillick</t>
  </si>
  <si>
    <t>Hollyfield</t>
  </si>
  <si>
    <t>F91XV91</t>
  </si>
  <si>
    <t>18367U</t>
  </si>
  <si>
    <t>S N Toinn An Tairbh</t>
  </si>
  <si>
    <t>Tineteriffe</t>
  </si>
  <si>
    <t>Cappamore</t>
  </si>
  <si>
    <t>V94E670</t>
  </si>
  <si>
    <t>18368W</t>
  </si>
  <si>
    <t>Mhuire Fatima N S</t>
  </si>
  <si>
    <t>Tigh Mochua N S</t>
  </si>
  <si>
    <t>Tigh Mochua</t>
  </si>
  <si>
    <t>R32YN52</t>
  </si>
  <si>
    <t>18369B</t>
  </si>
  <si>
    <t>Kilruane Ns</t>
  </si>
  <si>
    <t>E45PN25</t>
  </si>
  <si>
    <t>18370J</t>
  </si>
  <si>
    <t>Enable Ireland Sandymount School</t>
  </si>
  <si>
    <t>Sandymount Avenue</t>
  </si>
  <si>
    <t>D04XH22</t>
  </si>
  <si>
    <t>18371L</t>
  </si>
  <si>
    <t>S N An Craosloch</t>
  </si>
  <si>
    <t>An Craosloch</t>
  </si>
  <si>
    <t>F92PN84</t>
  </si>
  <si>
    <t>18377A</t>
  </si>
  <si>
    <t>Iosef Naofa</t>
  </si>
  <si>
    <t>P61YR82</t>
  </si>
  <si>
    <t>18378C</t>
  </si>
  <si>
    <t>S N Naomh Ioseph</t>
  </si>
  <si>
    <t>Baile Ailbhir</t>
  </si>
  <si>
    <t>R56W950</t>
  </si>
  <si>
    <t>18379E</t>
  </si>
  <si>
    <t>Barnane N S</t>
  </si>
  <si>
    <t>E41PX67</t>
  </si>
  <si>
    <t>18380M</t>
  </si>
  <si>
    <t>S N Faiche Liag</t>
  </si>
  <si>
    <t>X91TW82</t>
  </si>
  <si>
    <t>18381O</t>
  </si>
  <si>
    <t>St. Marys Primary School</t>
  </si>
  <si>
    <t>College Street</t>
  </si>
  <si>
    <t>N91HE22</t>
  </si>
  <si>
    <t>18382Q</t>
  </si>
  <si>
    <t>S.N. Séalach</t>
  </si>
  <si>
    <t>Séalach</t>
  </si>
  <si>
    <t>Hackbalscross Dundalk</t>
  </si>
  <si>
    <t>A91Y744</t>
  </si>
  <si>
    <t>18386B</t>
  </si>
  <si>
    <t>Marist National School</t>
  </si>
  <si>
    <t>Maighdin M Crumlin</t>
  </si>
  <si>
    <t>Clogher Road</t>
  </si>
  <si>
    <t>D12YP98</t>
  </si>
  <si>
    <t>18387D</t>
  </si>
  <si>
    <t>S N Catriona Nfa</t>
  </si>
  <si>
    <t>Ballyhack National School</t>
  </si>
  <si>
    <t>Ballyhack</t>
  </si>
  <si>
    <t>Arthurstown</t>
  </si>
  <si>
    <t>Y34KD29</t>
  </si>
  <si>
    <t>18388F</t>
  </si>
  <si>
    <t>Sn Naomh Micheal</t>
  </si>
  <si>
    <t>T12E620</t>
  </si>
  <si>
    <t>18391R</t>
  </si>
  <si>
    <t>Fochaird N S</t>
  </si>
  <si>
    <t>Fochaird</t>
  </si>
  <si>
    <t>Mountpleasant Dundalk</t>
  </si>
  <si>
    <t>A91D897</t>
  </si>
  <si>
    <t>18393V</t>
  </si>
  <si>
    <t>S N Cillin</t>
  </si>
  <si>
    <t>Crossreagh N.S.</t>
  </si>
  <si>
    <t>Via Kells</t>
  </si>
  <si>
    <t>A82H704</t>
  </si>
  <si>
    <t>18395C</t>
  </si>
  <si>
    <t>S N Cluain Na Cille</t>
  </si>
  <si>
    <t>N37E523</t>
  </si>
  <si>
    <t>18396E</t>
  </si>
  <si>
    <t>S N Rath Eilte</t>
  </si>
  <si>
    <t>E41YV10</t>
  </si>
  <si>
    <t>18399K</t>
  </si>
  <si>
    <t>Bhride Baile Bui</t>
  </si>
  <si>
    <t>Baile Átha Buídhe</t>
  </si>
  <si>
    <t>R42Y840</t>
  </si>
  <si>
    <t>18401R</t>
  </si>
  <si>
    <t>Glasloch N S</t>
  </si>
  <si>
    <t>Glasloch</t>
  </si>
  <si>
    <t>Muineachan</t>
  </si>
  <si>
    <t>H18HC79</t>
  </si>
  <si>
    <t>18405C</t>
  </si>
  <si>
    <t>S N Phoil Naofa</t>
  </si>
  <si>
    <t>Sn Phoil Naofa Infts</t>
  </si>
  <si>
    <t>N37E973</t>
  </si>
  <si>
    <t>18406E</t>
  </si>
  <si>
    <t>S N Proinsias Naofa</t>
  </si>
  <si>
    <t>S N Proinsias Clarac</t>
  </si>
  <si>
    <t>Clarach</t>
  </si>
  <si>
    <t>Co Ua Bhfailghe</t>
  </si>
  <si>
    <t>R35TP08</t>
  </si>
  <si>
    <t>18408I</t>
  </si>
  <si>
    <t>Newcourt Special School</t>
  </si>
  <si>
    <t>Newcourt Sp School</t>
  </si>
  <si>
    <t>Newcourt Road</t>
  </si>
  <si>
    <t>County Wicklow</t>
  </si>
  <si>
    <t>A98DW68</t>
  </si>
  <si>
    <t>18410S</t>
  </si>
  <si>
    <t>S N Liosceanuir</t>
  </si>
  <si>
    <t>S N Liosceannuir</t>
  </si>
  <si>
    <t>Liscannor</t>
  </si>
  <si>
    <t>V95WV32</t>
  </si>
  <si>
    <t>18411U</t>
  </si>
  <si>
    <t>St Marys School</t>
  </si>
  <si>
    <t>Greenhills Road</t>
  </si>
  <si>
    <t>D24K248</t>
  </si>
  <si>
    <t>18412W</t>
  </si>
  <si>
    <t>S N C Naomh Padraig</t>
  </si>
  <si>
    <t>Marian Maloney</t>
  </si>
  <si>
    <t>Scoil Phadraic Cailini, Portrane Ro</t>
  </si>
  <si>
    <t>Portrane Road</t>
  </si>
  <si>
    <t>K36KH36</t>
  </si>
  <si>
    <t>18413B</t>
  </si>
  <si>
    <t>Bellewstown N S</t>
  </si>
  <si>
    <t>Bellewstown</t>
  </si>
  <si>
    <t>A92AX28</t>
  </si>
  <si>
    <t>18414D</t>
  </si>
  <si>
    <t>S N Gleann Beithe</t>
  </si>
  <si>
    <t>V93KD50</t>
  </si>
  <si>
    <t>18417J</t>
  </si>
  <si>
    <t>St Josephs For Blind Ns</t>
  </si>
  <si>
    <t>St Josephs For Blind</t>
  </si>
  <si>
    <t>St Josephs School For</t>
  </si>
  <si>
    <t>Visually Impaired Boys</t>
  </si>
  <si>
    <t>D09C803</t>
  </si>
  <si>
    <t>18421A</t>
  </si>
  <si>
    <t>Sn Dun Ceannfhaolaidh</t>
  </si>
  <si>
    <t>Sn Dhun Cheannfhaola</t>
  </si>
  <si>
    <t>Dun Ceannfhaolaidh</t>
  </si>
  <si>
    <t>F94W744</t>
  </si>
  <si>
    <t>18422C</t>
  </si>
  <si>
    <t>Scoil Na Nog</t>
  </si>
  <si>
    <t>S N Gleann Maghair</t>
  </si>
  <si>
    <t>Gleann Maghair</t>
  </si>
  <si>
    <t>T45RW94</t>
  </si>
  <si>
    <t>18424G</t>
  </si>
  <si>
    <t>Scoil Nais Iosef Naofa</t>
  </si>
  <si>
    <t>St Joseph N Carlow</t>
  </si>
  <si>
    <t>St. Joseph's Road</t>
  </si>
  <si>
    <t>R93HP99</t>
  </si>
  <si>
    <t>18426K</t>
  </si>
  <si>
    <t>Scoil Ide Naofa</t>
  </si>
  <si>
    <t>S N Raithineach</t>
  </si>
  <si>
    <t>Raithineach</t>
  </si>
  <si>
    <t>Bealach</t>
  </si>
  <si>
    <t>V42P288</t>
  </si>
  <si>
    <t>18428O</t>
  </si>
  <si>
    <t>S N Baile Nora</t>
  </si>
  <si>
    <t>Sn Baile Nora</t>
  </si>
  <si>
    <t>Bailenóra</t>
  </si>
  <si>
    <t>Tobar An Iarla</t>
  </si>
  <si>
    <t>T12D500</t>
  </si>
  <si>
    <t>18429Q</t>
  </si>
  <si>
    <t>Cul Ronain N S</t>
  </si>
  <si>
    <t>Cul Ronain</t>
  </si>
  <si>
    <t>C15HP57</t>
  </si>
  <si>
    <t>18430B</t>
  </si>
  <si>
    <t>S N Baile Roibeaird</t>
  </si>
  <si>
    <t>Baile Roibeaird</t>
  </si>
  <si>
    <t>Nas Na Riogh</t>
  </si>
  <si>
    <t>W91D403</t>
  </si>
  <si>
    <t>18431D</t>
  </si>
  <si>
    <t>Sn Droichead Na Bandan</t>
  </si>
  <si>
    <t>Bandonbridge N.S</t>
  </si>
  <si>
    <t>Clancool</t>
  </si>
  <si>
    <t>P72HC65</t>
  </si>
  <si>
    <t>18432F</t>
  </si>
  <si>
    <t>S N Baile Ui Fhidhne</t>
  </si>
  <si>
    <t>Baile Ui Fhidhne</t>
  </si>
  <si>
    <t>Screamog</t>
  </si>
  <si>
    <t>F42WV63</t>
  </si>
  <si>
    <t>18433H</t>
  </si>
  <si>
    <t>Naomh Pius X N S</t>
  </si>
  <si>
    <t>Pius X Ballacolla</t>
  </si>
  <si>
    <t>R32H211</t>
  </si>
  <si>
    <t>18434J</t>
  </si>
  <si>
    <t>Rathcoyle N S</t>
  </si>
  <si>
    <t>Rathcoyle</t>
  </si>
  <si>
    <t>Rathdangan</t>
  </si>
  <si>
    <t>W91PN26</t>
  </si>
  <si>
    <t>18435L</t>
  </si>
  <si>
    <t>Sacred Heart Primary School</t>
  </si>
  <si>
    <t>Air Hill Convent</t>
  </si>
  <si>
    <t>Newline</t>
  </si>
  <si>
    <t>E53T680</t>
  </si>
  <si>
    <t>18441G</t>
  </si>
  <si>
    <t>Scoil Naomh Chuan</t>
  </si>
  <si>
    <t>S N Cill Iomair</t>
  </si>
  <si>
    <t>Cill Iomair</t>
  </si>
  <si>
    <t>H53YK58</t>
  </si>
  <si>
    <t>18443K</t>
  </si>
  <si>
    <t>Eaglais N S</t>
  </si>
  <si>
    <t>E53RK65</t>
  </si>
  <si>
    <t>18444M</t>
  </si>
  <si>
    <t>S N Clogach</t>
  </si>
  <si>
    <t>Cloglach</t>
  </si>
  <si>
    <t>Timoleague</t>
  </si>
  <si>
    <t>P72EP38</t>
  </si>
  <si>
    <t>18445O</t>
  </si>
  <si>
    <t>S N Scoil Treasa</t>
  </si>
  <si>
    <t>Kilshanroe N S</t>
  </si>
  <si>
    <t>Kilshanroe</t>
  </si>
  <si>
    <t>A83PC95</t>
  </si>
  <si>
    <t>18446Q</t>
  </si>
  <si>
    <t>Sn Ceann Mhalanna</t>
  </si>
  <si>
    <t>Ceann Mhalanna</t>
  </si>
  <si>
    <t>Ballygorman Lifford</t>
  </si>
  <si>
    <t>F93FP76</t>
  </si>
  <si>
    <t>18448U</t>
  </si>
  <si>
    <t>S N Rath Beagain</t>
  </si>
  <si>
    <t>Rath Beagain</t>
  </si>
  <si>
    <t>Dun Seachnaill</t>
  </si>
  <si>
    <t>A85AE84</t>
  </si>
  <si>
    <t>18449W</t>
  </si>
  <si>
    <t>St Conleths N S</t>
  </si>
  <si>
    <t>Derrinturn</t>
  </si>
  <si>
    <t>W91KC79</t>
  </si>
  <si>
    <t>18451J</t>
  </si>
  <si>
    <t>Scoil Lorcain</t>
  </si>
  <si>
    <t>Lorcan B Monkstown</t>
  </si>
  <si>
    <t>Cearnog Eaton</t>
  </si>
  <si>
    <t>Baile Na Manach</t>
  </si>
  <si>
    <t>A94F596</t>
  </si>
  <si>
    <t>18453N</t>
  </si>
  <si>
    <t>Sn Cill</t>
  </si>
  <si>
    <t>Cill</t>
  </si>
  <si>
    <t>Rath Molladhain</t>
  </si>
  <si>
    <t>A83WV07</t>
  </si>
  <si>
    <t>18454P</t>
  </si>
  <si>
    <t>Corrigeenroe N S</t>
  </si>
  <si>
    <t>Carraigin Rua</t>
  </si>
  <si>
    <t>F52KD43</t>
  </si>
  <si>
    <t>18458A</t>
  </si>
  <si>
    <t>St Bernadettes Spec Sch</t>
  </si>
  <si>
    <t>Bonnington S S</t>
  </si>
  <si>
    <t>Bonnington</t>
  </si>
  <si>
    <t>Montenotte</t>
  </si>
  <si>
    <t>T23TK31</t>
  </si>
  <si>
    <t>18459C</t>
  </si>
  <si>
    <t>S N Cill Mheanman</t>
  </si>
  <si>
    <t>Cill Mheanman</t>
  </si>
  <si>
    <t>Mullinahone Thurles</t>
  </si>
  <si>
    <t>E41NR76</t>
  </si>
  <si>
    <t>18460K</t>
  </si>
  <si>
    <t>Sn Baile An Mhuilinn</t>
  </si>
  <si>
    <t>Baile An Mhuilinn</t>
  </si>
  <si>
    <t>Baile An Mhuillinn</t>
  </si>
  <si>
    <t>H54RR60</t>
  </si>
  <si>
    <t>18461M</t>
  </si>
  <si>
    <t>S N Muire Na Doirini</t>
  </si>
  <si>
    <t>Dreeny N S</t>
  </si>
  <si>
    <t>Dreeny</t>
  </si>
  <si>
    <t>P81E023</t>
  </si>
  <si>
    <t>18462O</t>
  </si>
  <si>
    <t>Scoil Lorcain Bns</t>
  </si>
  <si>
    <t>Scoil Lorcain B.N.S.</t>
  </si>
  <si>
    <t>St. John's Park</t>
  </si>
  <si>
    <t>X91HY92</t>
  </si>
  <si>
    <t>18464S</t>
  </si>
  <si>
    <t>St. Peter's Primary School</t>
  </si>
  <si>
    <t>Hawthorn Road</t>
  </si>
  <si>
    <t>A98YH93</t>
  </si>
  <si>
    <t>18465U</t>
  </si>
  <si>
    <t>S N Lios An Halla</t>
  </si>
  <si>
    <t>Sn Lios An Halla</t>
  </si>
  <si>
    <t>Lissenhall</t>
  </si>
  <si>
    <t>E45CK68</t>
  </si>
  <si>
    <t>18467B</t>
  </si>
  <si>
    <t>S N Baile An Droichid</t>
  </si>
  <si>
    <t>Sn Baile An Droichid</t>
  </si>
  <si>
    <t>Obriens Bridge</t>
  </si>
  <si>
    <t>V94CD83</t>
  </si>
  <si>
    <t>18468D</t>
  </si>
  <si>
    <t>Castledonovan N. S.</t>
  </si>
  <si>
    <t>Caislean Ui Dhonnabhain</t>
  </si>
  <si>
    <t>P47 E735</t>
  </si>
  <si>
    <t>P47E735</t>
  </si>
  <si>
    <t>18470N</t>
  </si>
  <si>
    <t>Naomh Brid N S</t>
  </si>
  <si>
    <t>Cnoc An Eanaigh N S</t>
  </si>
  <si>
    <t>Cnoc An Eanaigh</t>
  </si>
  <si>
    <t>Arklow Co Wicklow</t>
  </si>
  <si>
    <t>Y14W864</t>
  </si>
  <si>
    <t>18471P</t>
  </si>
  <si>
    <t>S N Rath Corr</t>
  </si>
  <si>
    <t>Rath Corr Riverstown</t>
  </si>
  <si>
    <t>A91X098</t>
  </si>
  <si>
    <t>18472R</t>
  </si>
  <si>
    <t>Scoil Chaitriona</t>
  </si>
  <si>
    <t>Ballynoe N S</t>
  </si>
  <si>
    <t>Ballynoe</t>
  </si>
  <si>
    <t>P51YD60</t>
  </si>
  <si>
    <t>18473T</t>
  </si>
  <si>
    <t>An Chroi Ro Naofa N S</t>
  </si>
  <si>
    <t>Aughrim N S Mxd</t>
  </si>
  <si>
    <t>Y14YH98</t>
  </si>
  <si>
    <t>18475A</t>
  </si>
  <si>
    <t>S N Baile Ui Chroinin</t>
  </si>
  <si>
    <t>Sn Baile Vi Chroinin</t>
  </si>
  <si>
    <t>Ballycroneen</t>
  </si>
  <si>
    <t>P25TK38</t>
  </si>
  <si>
    <t>18477E</t>
  </si>
  <si>
    <t>Francis St C B S</t>
  </si>
  <si>
    <t>John Dillon St.</t>
  </si>
  <si>
    <t>D08FE83</t>
  </si>
  <si>
    <t>18482U</t>
  </si>
  <si>
    <t>Mhuire Gransla</t>
  </si>
  <si>
    <t>S N Leachtgallain</t>
  </si>
  <si>
    <t>Leachtgallon</t>
  </si>
  <si>
    <t>H23EY86</t>
  </si>
  <si>
    <t>18483W</t>
  </si>
  <si>
    <t>School Of The Divine Child (Scoil An Linbh Íosa)</t>
  </si>
  <si>
    <t>Lavanagh School</t>
  </si>
  <si>
    <t>Lavanagh Centre,</t>
  </si>
  <si>
    <t>T12CF58</t>
  </si>
  <si>
    <t>18484B</t>
  </si>
  <si>
    <t>Mhuire N S</t>
  </si>
  <si>
    <t>S N Rath Airne</t>
  </si>
  <si>
    <t>Rath Airne</t>
  </si>
  <si>
    <t>N91AV61</t>
  </si>
  <si>
    <t>18486F</t>
  </si>
  <si>
    <t>S N Cill Siolain</t>
  </si>
  <si>
    <t>Kilsheelan</t>
  </si>
  <si>
    <t>Cill Siolain</t>
  </si>
  <si>
    <t>E91CT99</t>
  </si>
  <si>
    <t>18487H</t>
  </si>
  <si>
    <t>Naomh Muire</t>
  </si>
  <si>
    <t>Fearann</t>
  </si>
  <si>
    <t>P31E443</t>
  </si>
  <si>
    <t>18488J</t>
  </si>
  <si>
    <t>Scoil Naomh Gobnait</t>
  </si>
  <si>
    <t>Coolnasmear National School</t>
  </si>
  <si>
    <t>Cul Na Smear</t>
  </si>
  <si>
    <t>X35KF88</t>
  </si>
  <si>
    <t>18489L</t>
  </si>
  <si>
    <t>Tinahely N S</t>
  </si>
  <si>
    <t>Y14DC85</t>
  </si>
  <si>
    <t>18490T</t>
  </si>
  <si>
    <t>Sn M An Croi Gan Smal</t>
  </si>
  <si>
    <t>Leenane N S</t>
  </si>
  <si>
    <t>Leenane</t>
  </si>
  <si>
    <t>H91C6H9</t>
  </si>
  <si>
    <t>18491V</t>
  </si>
  <si>
    <t>S N Garran An Easaigh</t>
  </si>
  <si>
    <t>Gurraneasig Ns</t>
  </si>
  <si>
    <t>Killbrittain</t>
  </si>
  <si>
    <t>P72 Yp78</t>
  </si>
  <si>
    <t>P72YP78</t>
  </si>
  <si>
    <t>18492A</t>
  </si>
  <si>
    <t>S N Naomh Brighid</t>
  </si>
  <si>
    <t>S N Coill Na Gcros</t>
  </si>
  <si>
    <t>Coill Na Gcros</t>
  </si>
  <si>
    <t>N41VK83</t>
  </si>
  <si>
    <t>18494E</t>
  </si>
  <si>
    <t>St Louis Infant School</t>
  </si>
  <si>
    <t>H18P950</t>
  </si>
  <si>
    <t>18497K</t>
  </si>
  <si>
    <t>Little Island Ns</t>
  </si>
  <si>
    <t>Little Island</t>
  </si>
  <si>
    <t>T45VA49</t>
  </si>
  <si>
    <t>18499O</t>
  </si>
  <si>
    <t>St Augustines School</t>
  </si>
  <si>
    <t>St. Augustine's School</t>
  </si>
  <si>
    <t>Obelisk Park</t>
  </si>
  <si>
    <t>Carysfort Avenue</t>
  </si>
  <si>
    <t>A94X8K7</t>
  </si>
  <si>
    <t>18500T</t>
  </si>
  <si>
    <t>S N Naomh Colmcille</t>
  </si>
  <si>
    <t>Cnoc Hanobhar N S</t>
  </si>
  <si>
    <t>Mount Hanover</t>
  </si>
  <si>
    <t>A92TC99</t>
  </si>
  <si>
    <t>18501V</t>
  </si>
  <si>
    <t>Grangemockler Ns</t>
  </si>
  <si>
    <t>Grangemockler N S</t>
  </si>
  <si>
    <t>E32AY83</t>
  </si>
  <si>
    <t>18502A</t>
  </si>
  <si>
    <t>Talbotstown N S</t>
  </si>
  <si>
    <t>Talbotstown</t>
  </si>
  <si>
    <t>W91H762</t>
  </si>
  <si>
    <t>18503C</t>
  </si>
  <si>
    <t>S N Naomh Brid C</t>
  </si>
  <si>
    <t>S N Oirreamh</t>
  </si>
  <si>
    <t>Oirreamh</t>
  </si>
  <si>
    <t>F23P903</t>
  </si>
  <si>
    <t>18504E</t>
  </si>
  <si>
    <t>S N N Maolmhaodhagh B</t>
  </si>
  <si>
    <t>St. Malachys Boys Dundalk</t>
  </si>
  <si>
    <t>18505G</t>
  </si>
  <si>
    <t>Naomh Clar N S</t>
  </si>
  <si>
    <t>Tubberclare Ns</t>
  </si>
  <si>
    <t>Tubberclare</t>
  </si>
  <si>
    <t>N37XV00</t>
  </si>
  <si>
    <t>18506I</t>
  </si>
  <si>
    <t>S N Naomh Padraig B</t>
  </si>
  <si>
    <t>Ballina B N S</t>
  </si>
  <si>
    <t>Market Square</t>
  </si>
  <si>
    <t>F26DD28</t>
  </si>
  <si>
    <t>Naomh Adhamhnain</t>
  </si>
  <si>
    <t>Laghey N S</t>
  </si>
  <si>
    <t>Laghey Po</t>
  </si>
  <si>
    <t>F94E365</t>
  </si>
  <si>
    <t>18509O</t>
  </si>
  <si>
    <t>An Teaghlaigh Naofa</t>
  </si>
  <si>
    <t>Holy Family</t>
  </si>
  <si>
    <t>Military Road</t>
  </si>
  <si>
    <t>X91XN28</t>
  </si>
  <si>
    <t>18510W</t>
  </si>
  <si>
    <t>Ballymurphy</t>
  </si>
  <si>
    <t>Co Carlow (Via Kilkenny)</t>
  </si>
  <si>
    <t>R95FH76</t>
  </si>
  <si>
    <t>18512D</t>
  </si>
  <si>
    <t>St Francis National School</t>
  </si>
  <si>
    <t>Garryshane</t>
  </si>
  <si>
    <t>Donohill</t>
  </si>
  <si>
    <t>E34RK71</t>
  </si>
  <si>
    <t>18513F</t>
  </si>
  <si>
    <t>S N Doire Liaih Oig</t>
  </si>
  <si>
    <t>Doire Liaim Oig</t>
  </si>
  <si>
    <t>R32YD81</t>
  </si>
  <si>
    <t>18514H</t>
  </si>
  <si>
    <t>S N Choilm Chille</t>
  </si>
  <si>
    <t>S N An Tullach</t>
  </si>
  <si>
    <t>An Tulach</t>
  </si>
  <si>
    <t>Baile Na Habhann O.P.,</t>
  </si>
  <si>
    <t>H91T224</t>
  </si>
  <si>
    <t>18515J</t>
  </si>
  <si>
    <t>Prosperous N S</t>
  </si>
  <si>
    <t>Prosperous N S Naas</t>
  </si>
  <si>
    <t>Prosperous,</t>
  </si>
  <si>
    <t>Naas,</t>
  </si>
  <si>
    <t>W91DT10</t>
  </si>
  <si>
    <t>18516L</t>
  </si>
  <si>
    <t>S N Lios Na Groi</t>
  </si>
  <si>
    <t>Sc Lios Na Groi</t>
  </si>
  <si>
    <t>V94K599</t>
  </si>
  <si>
    <t>18517N</t>
  </si>
  <si>
    <t>Sn Dristearnain</t>
  </si>
  <si>
    <t>Scoil Mhuire Dristearnain</t>
  </si>
  <si>
    <t>Gleneely Po Lifford</t>
  </si>
  <si>
    <t>Inishowen Co Donegal</t>
  </si>
  <si>
    <t>F93P212</t>
  </si>
  <si>
    <t>18518P</t>
  </si>
  <si>
    <t>S N Corr Lorgan</t>
  </si>
  <si>
    <t>Cabhan</t>
  </si>
  <si>
    <t>H12F786</t>
  </si>
  <si>
    <t>18520C</t>
  </si>
  <si>
    <t>S N Rath Seinche</t>
  </si>
  <si>
    <t>Rath Seinche</t>
  </si>
  <si>
    <t>F93PY90</t>
  </si>
  <si>
    <t>18524K</t>
  </si>
  <si>
    <t>S N Naomh Brighde Buach</t>
  </si>
  <si>
    <t>N Brighde Tullamore</t>
  </si>
  <si>
    <t>Kilcruttin</t>
  </si>
  <si>
    <t>R35N406</t>
  </si>
  <si>
    <t>18526O</t>
  </si>
  <si>
    <t>Ballycar N S</t>
  </si>
  <si>
    <t>Ballycar</t>
  </si>
  <si>
    <t>V95VR74</t>
  </si>
  <si>
    <t>18528S</t>
  </si>
  <si>
    <t>Annacarty N S</t>
  </si>
  <si>
    <t>Annacarty</t>
  </si>
  <si>
    <t>E34X985</t>
  </si>
  <si>
    <t>18530F</t>
  </si>
  <si>
    <t>Askeaton Senior Ns</t>
  </si>
  <si>
    <t>18532J</t>
  </si>
  <si>
    <t>Ardlios N S</t>
  </si>
  <si>
    <t>S N Ardlios</t>
  </si>
  <si>
    <t>Ardlios</t>
  </si>
  <si>
    <t>Ballickmoyler</t>
  </si>
  <si>
    <t>R93HY62</t>
  </si>
  <si>
    <t>18533L</t>
  </si>
  <si>
    <t>Teach Munna N S</t>
  </si>
  <si>
    <t>Teach Munna</t>
  </si>
  <si>
    <t>N91FP46</t>
  </si>
  <si>
    <t>18534N</t>
  </si>
  <si>
    <t>Naomh Mhuire</t>
  </si>
  <si>
    <t>St. Mary's School</t>
  </si>
  <si>
    <t>South Hill</t>
  </si>
  <si>
    <t>N91RK80</t>
  </si>
  <si>
    <t>18535P</t>
  </si>
  <si>
    <t>St. Johns Girls N S</t>
  </si>
  <si>
    <t>Carrigaline G N S</t>
  </si>
  <si>
    <t>Ballea Rd</t>
  </si>
  <si>
    <t>P43PK51</t>
  </si>
  <si>
    <t>18536R</t>
  </si>
  <si>
    <t>S N Mhuire Lourdes</t>
  </si>
  <si>
    <t>S N Loch Glinne</t>
  </si>
  <si>
    <t>Loch Glinne</t>
  </si>
  <si>
    <t>F45K751</t>
  </si>
  <si>
    <t>18537T</t>
  </si>
  <si>
    <t>S N Ros Com Rua</t>
  </si>
  <si>
    <t>Ros Com Rua</t>
  </si>
  <si>
    <t>Ros Cum Rua</t>
  </si>
  <si>
    <t>Ballybritt,Roscrea</t>
  </si>
  <si>
    <t>E53TY38</t>
  </si>
  <si>
    <t>18538V</t>
  </si>
  <si>
    <t>S N Caislean Nua</t>
  </si>
  <si>
    <t>E91DX23</t>
  </si>
  <si>
    <t>18539A</t>
  </si>
  <si>
    <t>S N Cluain Tiobraid</t>
  </si>
  <si>
    <t>Cluain Tiobraid</t>
  </si>
  <si>
    <t>H18XN29</t>
  </si>
  <si>
    <t>18540I</t>
  </si>
  <si>
    <t>Cluain Draigneach</t>
  </si>
  <si>
    <t>Cluain Draighneach</t>
  </si>
  <si>
    <t>Lios Ui Chatasaigh</t>
  </si>
  <si>
    <t>V95DK15</t>
  </si>
  <si>
    <t>18541K</t>
  </si>
  <si>
    <t>S N Cathair Aodha</t>
  </si>
  <si>
    <t>Lissycasey</t>
  </si>
  <si>
    <t>V95AY67</t>
  </si>
  <si>
    <t>18542M</t>
  </si>
  <si>
    <t>St. Patrick's De La Salle Boys' N.S</t>
  </si>
  <si>
    <t>Upper Chapel Street</t>
  </si>
  <si>
    <t>F23K389</t>
  </si>
  <si>
    <t>18543O</t>
  </si>
  <si>
    <t>S N Clochog</t>
  </si>
  <si>
    <t>Castlebaldwin</t>
  </si>
  <si>
    <t>F52Y286</t>
  </si>
  <si>
    <t>18547W</t>
  </si>
  <si>
    <t>Faolan Naofa N S</t>
  </si>
  <si>
    <t>Baile Ui Ruain N S</t>
  </si>
  <si>
    <t>Baile Ui Ruain</t>
  </si>
  <si>
    <t>R32HC67</t>
  </si>
  <si>
    <t>18549D</t>
  </si>
  <si>
    <t>S N Cnoc Na Croighe</t>
  </si>
  <si>
    <t>Sn Cnoc Na Groighe</t>
  </si>
  <si>
    <t>Cnoc Na Groighe</t>
  </si>
  <si>
    <t>P51YA36</t>
  </si>
  <si>
    <t>18551N</t>
  </si>
  <si>
    <t>Oldtown Road,</t>
  </si>
  <si>
    <t>W23VR98</t>
  </si>
  <si>
    <t>18555V</t>
  </si>
  <si>
    <t>Lissycasey N S</t>
  </si>
  <si>
    <t>V95DH58</t>
  </si>
  <si>
    <t>18557C</t>
  </si>
  <si>
    <t>S N Teampall Doire</t>
  </si>
  <si>
    <t>Templederry</t>
  </si>
  <si>
    <t>E45C853</t>
  </si>
  <si>
    <t>18558E</t>
  </si>
  <si>
    <t>S N Baile An Phiarsaigh</t>
  </si>
  <si>
    <t>Drinagh N S</t>
  </si>
  <si>
    <t>Y35F663</t>
  </si>
  <si>
    <t>18559G</t>
  </si>
  <si>
    <t>S N Cill Na Naomh</t>
  </si>
  <si>
    <t>E45EY15</t>
  </si>
  <si>
    <t>18561Q</t>
  </si>
  <si>
    <t>Rehins N.S.</t>
  </si>
  <si>
    <t>Rehins</t>
  </si>
  <si>
    <t>F26XY33</t>
  </si>
  <si>
    <t>18562S</t>
  </si>
  <si>
    <t>S N An Teaghlaigh</t>
  </si>
  <si>
    <t>Sn An Teaghlaigh</t>
  </si>
  <si>
    <t>An Phairc</t>
  </si>
  <si>
    <t>Turloch</t>
  </si>
  <si>
    <t>Caislean An Bharraigh</t>
  </si>
  <si>
    <t>F23H322</t>
  </si>
  <si>
    <t>18563U</t>
  </si>
  <si>
    <t>Scoil Naomh Brid C</t>
  </si>
  <si>
    <t>Sn Naomh Brid C</t>
  </si>
  <si>
    <t>Douglas Road</t>
  </si>
  <si>
    <t>T12AK09</t>
  </si>
  <si>
    <t>18564W</t>
  </si>
  <si>
    <t>S N Leitir</t>
  </si>
  <si>
    <t>St Felim's N.S. The Vale</t>
  </si>
  <si>
    <t>Cill Cathlaigh</t>
  </si>
  <si>
    <t>A82CX30</t>
  </si>
  <si>
    <t>18565B</t>
  </si>
  <si>
    <t>S N Ma Sheasta</t>
  </si>
  <si>
    <t>Moyasta</t>
  </si>
  <si>
    <t>V15W635</t>
  </si>
  <si>
    <t>18566D</t>
  </si>
  <si>
    <t>S N Athair Maitiu C</t>
  </si>
  <si>
    <t>Togher Girls Ns</t>
  </si>
  <si>
    <t>Togher Gns</t>
  </si>
  <si>
    <t>T12T996</t>
  </si>
  <si>
    <t>18567F</t>
  </si>
  <si>
    <t>S N Inis</t>
  </si>
  <si>
    <t>Inch National School</t>
  </si>
  <si>
    <t>P36YW81</t>
  </si>
  <si>
    <t>18569J</t>
  </si>
  <si>
    <t>St Declans Special Sch</t>
  </si>
  <si>
    <t>Nortumberland Rd S S</t>
  </si>
  <si>
    <t>35 Northumberland Road</t>
  </si>
  <si>
    <t>D04FD21</t>
  </si>
  <si>
    <t>18571T</t>
  </si>
  <si>
    <t>S N Cnoc An Chrocaire</t>
  </si>
  <si>
    <t>Sn Cnoc An Chrocaire</t>
  </si>
  <si>
    <t>Cnoc An Chrocaire</t>
  </si>
  <si>
    <t>F42YF38</t>
  </si>
  <si>
    <t>18572V</t>
  </si>
  <si>
    <t>Glenamaddy Ns</t>
  </si>
  <si>
    <t>S N Gleann Na Madadh</t>
  </si>
  <si>
    <t>F45YP27</t>
  </si>
  <si>
    <t>18573A</t>
  </si>
  <si>
    <t>Scoil Chriost Ri</t>
  </si>
  <si>
    <t>S N Drom Na Corradh</t>
  </si>
  <si>
    <t>Drumnacurra</t>
  </si>
  <si>
    <t>V92TD45</t>
  </si>
  <si>
    <t>18575E</t>
  </si>
  <si>
    <t>S N Molaoise</t>
  </si>
  <si>
    <t>S N Grainseach</t>
  </si>
  <si>
    <t>Grainseach</t>
  </si>
  <si>
    <t>F91W326</t>
  </si>
  <si>
    <t>18580U</t>
  </si>
  <si>
    <t>S N Cill Rus Iochtar</t>
  </si>
  <si>
    <t>Cill Ruis Iochtar</t>
  </si>
  <si>
    <t>Teampall Bui</t>
  </si>
  <si>
    <t>F91NT98</t>
  </si>
  <si>
    <t>18581W</t>
  </si>
  <si>
    <t>S N Corr Na Mona</t>
  </si>
  <si>
    <t>Corr Na Mona</t>
  </si>
  <si>
    <t>F12WV77</t>
  </si>
  <si>
    <t>18582B</t>
  </si>
  <si>
    <t>Ballylooby N S</t>
  </si>
  <si>
    <t>E21EC66</t>
  </si>
  <si>
    <t>18585H</t>
  </si>
  <si>
    <t>Sn Banrion Na Naingeal1</t>
  </si>
  <si>
    <t>Bainrion Na Naingeal</t>
  </si>
  <si>
    <t>Gurteen Road</t>
  </si>
  <si>
    <t>Ballyfermot</t>
  </si>
  <si>
    <t>Dublin 10</t>
  </si>
  <si>
    <t>D10A997</t>
  </si>
  <si>
    <t>18586J</t>
  </si>
  <si>
    <t>Scoil Eanna</t>
  </si>
  <si>
    <t>T23Y439</t>
  </si>
  <si>
    <t>18587L</t>
  </si>
  <si>
    <t>Scoil Mhuire Banrion</t>
  </si>
  <si>
    <t>S N Mhuire Mayfield</t>
  </si>
  <si>
    <t>Boherboy Road</t>
  </si>
  <si>
    <t>Lotabeg</t>
  </si>
  <si>
    <t>T23CA33</t>
  </si>
  <si>
    <t>18589P</t>
  </si>
  <si>
    <t>S N Mhic Diarmada</t>
  </si>
  <si>
    <t>Coillte Clochair</t>
  </si>
  <si>
    <t>F91NF72</t>
  </si>
  <si>
    <t>18590A</t>
  </si>
  <si>
    <t>Scoil Naomh Erc</t>
  </si>
  <si>
    <t>Glenderry Ns</t>
  </si>
  <si>
    <t>Glenderry</t>
  </si>
  <si>
    <t>Ballyheigue</t>
  </si>
  <si>
    <t>V92TP94</t>
  </si>
  <si>
    <t>18591C</t>
  </si>
  <si>
    <t>Naomh Tomas N S</t>
  </si>
  <si>
    <t>Naomh Tomas Rathowen</t>
  </si>
  <si>
    <t>N91HD26</t>
  </si>
  <si>
    <t>18592E</t>
  </si>
  <si>
    <t>S N Ard Chill</t>
  </si>
  <si>
    <t>Ard Chill</t>
  </si>
  <si>
    <t>Templeboy</t>
  </si>
  <si>
    <t>F91DH74</t>
  </si>
  <si>
    <t>18594I</t>
  </si>
  <si>
    <t>S N Achaidh An Ghlaisin</t>
  </si>
  <si>
    <t>S N Achadhan Glaisin</t>
  </si>
  <si>
    <t>F26X763</t>
  </si>
  <si>
    <t>18598Q</t>
  </si>
  <si>
    <t>Earnain Mxd N S</t>
  </si>
  <si>
    <t>Dealbhna Mor N S Mxd</t>
  </si>
  <si>
    <t>Dealbhna Mor</t>
  </si>
  <si>
    <t>N91CTP4</t>
  </si>
  <si>
    <t>18600A</t>
  </si>
  <si>
    <t>S N Ma Rua</t>
  </si>
  <si>
    <t>Ma Rua</t>
  </si>
  <si>
    <t>V94X6T7</t>
  </si>
  <si>
    <t>18602E</t>
  </si>
  <si>
    <t>Sn Mhuire Clondalkin</t>
  </si>
  <si>
    <t>Clondalkin</t>
  </si>
  <si>
    <t>Dublin 22</t>
  </si>
  <si>
    <t>D22F851</t>
  </si>
  <si>
    <t>18605K</t>
  </si>
  <si>
    <t>Scoil Naomh Padraig Boys</t>
  </si>
  <si>
    <t>Carndonagh Boys N S</t>
  </si>
  <si>
    <t>F93T935</t>
  </si>
  <si>
    <t>18607O</t>
  </si>
  <si>
    <t>Clinstown N S</t>
  </si>
  <si>
    <t>Clinstown</t>
  </si>
  <si>
    <t>R95XA00</t>
  </si>
  <si>
    <t>18608Q</t>
  </si>
  <si>
    <t>Claddaghduff N.S</t>
  </si>
  <si>
    <t>Claddaghduff</t>
  </si>
  <si>
    <t>H71YF76</t>
  </si>
  <si>
    <t>18609S</t>
  </si>
  <si>
    <t>S N Fiontain Naofa</t>
  </si>
  <si>
    <t>R93YH51</t>
  </si>
  <si>
    <t>18611F</t>
  </si>
  <si>
    <t>S N Na Carraige</t>
  </si>
  <si>
    <t>F94H674</t>
  </si>
  <si>
    <t>18612H</t>
  </si>
  <si>
    <t>S N Achadh Lin</t>
  </si>
  <si>
    <t>Achadh Lin</t>
  </si>
  <si>
    <t>Ahalin</t>
  </si>
  <si>
    <t>Ballingarry</t>
  </si>
  <si>
    <t>V94PC85</t>
  </si>
  <si>
    <t>18615N</t>
  </si>
  <si>
    <t>S N Ceatharlach</t>
  </si>
  <si>
    <t>S N Green Rd</t>
  </si>
  <si>
    <t>Green Road</t>
  </si>
  <si>
    <t>R93A504</t>
  </si>
  <si>
    <t>18623M</t>
  </si>
  <si>
    <t>Scoil Naisunta Chnuacha</t>
  </si>
  <si>
    <t>Chnuacha Castleknock</t>
  </si>
  <si>
    <t>D15PV38</t>
  </si>
  <si>
    <t>18624O</t>
  </si>
  <si>
    <t>Mercy Convent Killaloe</t>
  </si>
  <si>
    <t>Mercy Con Killaloe</t>
  </si>
  <si>
    <t>V94D328</t>
  </si>
  <si>
    <t>18625Q</t>
  </si>
  <si>
    <t>Scoil Choilmcille</t>
  </si>
  <si>
    <t>F92A386</t>
  </si>
  <si>
    <t>18626S</t>
  </si>
  <si>
    <t>S N An Gleann Duibh</t>
  </si>
  <si>
    <t>Kiltoom</t>
  </si>
  <si>
    <t>N37YV82</t>
  </si>
  <si>
    <t>18630J</t>
  </si>
  <si>
    <t>Carrigaholt Mixed N S</t>
  </si>
  <si>
    <t>Carrigaholt Mixed Ns</t>
  </si>
  <si>
    <t>Carrigaholt</t>
  </si>
  <si>
    <t>V15A271</t>
  </si>
  <si>
    <t>18632N</t>
  </si>
  <si>
    <t>S N Eoin Bosco Nai Buac</t>
  </si>
  <si>
    <t>St John Bosco Junior Boys' School</t>
  </si>
  <si>
    <t>Navan Rd</t>
  </si>
  <si>
    <t>D07WP22</t>
  </si>
  <si>
    <t>18634R</t>
  </si>
  <si>
    <t>Scoil Íde</t>
  </si>
  <si>
    <t>Ardnamara</t>
  </si>
  <si>
    <t>Salthill</t>
  </si>
  <si>
    <t>H91E4C2</t>
  </si>
  <si>
    <t>18635T</t>
  </si>
  <si>
    <t>S N Tigh An Iubhair</t>
  </si>
  <si>
    <t>Tigh An Iubhair N S</t>
  </si>
  <si>
    <t>Tigh An Iubhair</t>
  </si>
  <si>
    <t>A92PD26</t>
  </si>
  <si>
    <t>18636V</t>
  </si>
  <si>
    <t>S N Bheanain</t>
  </si>
  <si>
    <t>H54CC84</t>
  </si>
  <si>
    <t>18639E</t>
  </si>
  <si>
    <t>S N Baile Na Cailli</t>
  </si>
  <si>
    <t>Ballynacally</t>
  </si>
  <si>
    <t>V95DE48</t>
  </si>
  <si>
    <t>18640M</t>
  </si>
  <si>
    <t>Naomh Iosef N S</t>
  </si>
  <si>
    <t>Rath Ghuaire</t>
  </si>
  <si>
    <t>N91PP66</t>
  </si>
  <si>
    <t>18641O</t>
  </si>
  <si>
    <t>N Eoin Portarlington</t>
  </si>
  <si>
    <t>R32F782</t>
  </si>
  <si>
    <t>18642Q</t>
  </si>
  <si>
    <t>Tower Road</t>
  </si>
  <si>
    <t>D22YN52</t>
  </si>
  <si>
    <t>18643S</t>
  </si>
  <si>
    <t>Holycross N.S.</t>
  </si>
  <si>
    <t>Firoda Mixed N S</t>
  </si>
  <si>
    <t>Firoda</t>
  </si>
  <si>
    <t>R95E22N</t>
  </si>
  <si>
    <t>18644U</t>
  </si>
  <si>
    <t>Straffan N S</t>
  </si>
  <si>
    <t>W23CD77</t>
  </si>
  <si>
    <t>18646B</t>
  </si>
  <si>
    <t>Springdale N S</t>
  </si>
  <si>
    <t>Springdale Ns</t>
  </si>
  <si>
    <t>Lough Derg Rd</t>
  </si>
  <si>
    <t>D05E954</t>
  </si>
  <si>
    <t>18647D</t>
  </si>
  <si>
    <t>S N San Treasa</t>
  </si>
  <si>
    <t>Treasa Cnoc Muirfean</t>
  </si>
  <si>
    <t>The Rise</t>
  </si>
  <si>
    <t>Mt Merrion</t>
  </si>
  <si>
    <t>A94EK75</t>
  </si>
  <si>
    <t>18650P</t>
  </si>
  <si>
    <t>Newtown Ns</t>
  </si>
  <si>
    <t>A83HW74</t>
  </si>
  <si>
    <t>18652T</t>
  </si>
  <si>
    <t>S N An Chaiseal</t>
  </si>
  <si>
    <t>Sn An Chaiseal</t>
  </si>
  <si>
    <t>Gleann Cholmcille</t>
  </si>
  <si>
    <t>F94W968</t>
  </si>
  <si>
    <t>18653V</t>
  </si>
  <si>
    <t>Rathkeale B N S</t>
  </si>
  <si>
    <t>Thomas Street,</t>
  </si>
  <si>
    <t>Co. Limerick.</t>
  </si>
  <si>
    <t>V94EH60</t>
  </si>
  <si>
    <t>18654A</t>
  </si>
  <si>
    <t>Caragh N S</t>
  </si>
  <si>
    <t>Caragh N S Naas</t>
  </si>
  <si>
    <t>Caragh Naas</t>
  </si>
  <si>
    <t>W91YE97</t>
  </si>
  <si>
    <t>18655C</t>
  </si>
  <si>
    <t>St Joseph's Boys' School Clondalkin</t>
  </si>
  <si>
    <t>Boot Road,</t>
  </si>
  <si>
    <t>Clondalkin,</t>
  </si>
  <si>
    <t>Dublin 22.</t>
  </si>
  <si>
    <t>D22PY13</t>
  </si>
  <si>
    <t>18659K</t>
  </si>
  <si>
    <t>Lisavaird Mxd N S</t>
  </si>
  <si>
    <t>P85HK88</t>
  </si>
  <si>
    <t>18660S</t>
  </si>
  <si>
    <t>S N Shan Nioclas</t>
  </si>
  <si>
    <t>St Nicholas's National School</t>
  </si>
  <si>
    <t>Windgap</t>
  </si>
  <si>
    <t>R95XA36</t>
  </si>
  <si>
    <t>18665F</t>
  </si>
  <si>
    <t>S N Mainistir O Dtorna</t>
  </si>
  <si>
    <t>Abbeydorney N S</t>
  </si>
  <si>
    <t>Mainistir O Dtorna</t>
  </si>
  <si>
    <t>V92KC59</t>
  </si>
  <si>
    <t>18666H</t>
  </si>
  <si>
    <t>S N Tir Mochain</t>
  </si>
  <si>
    <t>Tiermohan Ns</t>
  </si>
  <si>
    <t>W91HX78</t>
  </si>
  <si>
    <t>18670V</t>
  </si>
  <si>
    <t>S N Tulach Ruain</t>
  </si>
  <si>
    <t>Tullaroan N S</t>
  </si>
  <si>
    <t>Tulach Ruain</t>
  </si>
  <si>
    <t>R95YA46</t>
  </si>
  <si>
    <t>18671A</t>
  </si>
  <si>
    <t>St Michaels Hse Spec Sc</t>
  </si>
  <si>
    <t>Grosvenor School</t>
  </si>
  <si>
    <t>St. Michael's House</t>
  </si>
  <si>
    <t>Leopardstown Road</t>
  </si>
  <si>
    <t>D18KR80</t>
  </si>
  <si>
    <t>18675I</t>
  </si>
  <si>
    <t>S N Cill Daingin</t>
  </si>
  <si>
    <t>Kildangan</t>
  </si>
  <si>
    <t>W34DR40</t>
  </si>
  <si>
    <t>18677M</t>
  </si>
  <si>
    <t>Scoil Mathair De</t>
  </si>
  <si>
    <t>The Mount Primary School</t>
  </si>
  <si>
    <t>V94VR64</t>
  </si>
  <si>
    <t>18679Q</t>
  </si>
  <si>
    <t>An Ghrianan N S</t>
  </si>
  <si>
    <t>Mount Temple</t>
  </si>
  <si>
    <t>N37K129</t>
  </si>
  <si>
    <t>18681D</t>
  </si>
  <si>
    <t>Christ Church N S</t>
  </si>
  <si>
    <t>Lower Newtown</t>
  </si>
  <si>
    <t>X91DN40</t>
  </si>
  <si>
    <t>18682F</t>
  </si>
  <si>
    <t>St Canices B N S</t>
  </si>
  <si>
    <t>St Canices B Finglas</t>
  </si>
  <si>
    <t>Glasanaon Road</t>
  </si>
  <si>
    <t>D11TW01</t>
  </si>
  <si>
    <t>18683H</t>
  </si>
  <si>
    <t>St Canices G N S</t>
  </si>
  <si>
    <t>St Canices Gns</t>
  </si>
  <si>
    <t>Seamus Ennis Road</t>
  </si>
  <si>
    <t>D11C927</t>
  </si>
  <si>
    <t>18684J</t>
  </si>
  <si>
    <t>S N Bhaile Mhuirne</t>
  </si>
  <si>
    <t>Murrintown N S</t>
  </si>
  <si>
    <t>Murrintown</t>
  </si>
  <si>
    <t>Y35D326</t>
  </si>
  <si>
    <t>18686N</t>
  </si>
  <si>
    <t>S N Gort Na Leime</t>
  </si>
  <si>
    <t>Gort Na Leime N S</t>
  </si>
  <si>
    <t>H54NY66</t>
  </si>
  <si>
    <t>18687P</t>
  </si>
  <si>
    <t>Y21 Xy30</t>
  </si>
  <si>
    <t>Y21XY30</t>
  </si>
  <si>
    <t>18689T</t>
  </si>
  <si>
    <t>Our Lady Of Mercy Senior P.S.</t>
  </si>
  <si>
    <t>18690E</t>
  </si>
  <si>
    <t>S N An Cruachain</t>
  </si>
  <si>
    <t>An Cruachan</t>
  </si>
  <si>
    <t>An Tulach Mor</t>
  </si>
  <si>
    <t>R35T974</t>
  </si>
  <si>
    <t>18692I</t>
  </si>
  <si>
    <t>Catherine Mc Auley Sp S</t>
  </si>
  <si>
    <t>Catherine Mcauley School</t>
  </si>
  <si>
    <t>Ashbourne Ave</t>
  </si>
  <si>
    <t>V94AW98</t>
  </si>
  <si>
    <t>18694M</t>
  </si>
  <si>
    <t>St. Angela's National School</t>
  </si>
  <si>
    <t>The Lawn</t>
  </si>
  <si>
    <t>F23YD79</t>
  </si>
  <si>
    <t>18696Q</t>
  </si>
  <si>
    <t>S N Dubh Rath</t>
  </si>
  <si>
    <t>Caislean An Chlar</t>
  </si>
  <si>
    <t>V95YW31</t>
  </si>
  <si>
    <t>18700E</t>
  </si>
  <si>
    <t>S N Baile An Caislean</t>
  </si>
  <si>
    <t>Sn Baile An Caislean</t>
  </si>
  <si>
    <t>Baile An Chaisleain</t>
  </si>
  <si>
    <t>St Johnston Lifford</t>
  </si>
  <si>
    <t>F93Y291</t>
  </si>
  <si>
    <t>18702I</t>
  </si>
  <si>
    <t>Spa National School</t>
  </si>
  <si>
    <t>Spa N S</t>
  </si>
  <si>
    <t>V92CY93</t>
  </si>
  <si>
    <t>18703K</t>
  </si>
  <si>
    <t>S N Baile An Bhailsig</t>
  </si>
  <si>
    <t>Sn Bhaile An Bhailsi</t>
  </si>
  <si>
    <t>Baile An Bhailsigh</t>
  </si>
  <si>
    <t>Welchtown</t>
  </si>
  <si>
    <t>F93EW74</t>
  </si>
  <si>
    <t>18705O</t>
  </si>
  <si>
    <t>Tarbert National School</t>
  </si>
  <si>
    <t>Tarbert N S</t>
  </si>
  <si>
    <t>Tarbert</t>
  </si>
  <si>
    <t>V31TW13</t>
  </si>
  <si>
    <t>18707S</t>
  </si>
  <si>
    <t>Castlebridge N S</t>
  </si>
  <si>
    <t>Castlebridge</t>
  </si>
  <si>
    <t>Y35Y208</t>
  </si>
  <si>
    <t>18708U</t>
  </si>
  <si>
    <t>S N Cill Lachtain</t>
  </si>
  <si>
    <t>Newcastle West</t>
  </si>
  <si>
    <t>V42XE17</t>
  </si>
  <si>
    <t>18710H</t>
  </si>
  <si>
    <t>Sn Na Croise Naofa</t>
  </si>
  <si>
    <t>F92T3Y8</t>
  </si>
  <si>
    <t>18712L</t>
  </si>
  <si>
    <t>S N Cnoc Ruscaighe</t>
  </si>
  <si>
    <t>F28E129</t>
  </si>
  <si>
    <t>18713N</t>
  </si>
  <si>
    <t>S N Fionan Na Reanna</t>
  </si>
  <si>
    <t>Rennies N S</t>
  </si>
  <si>
    <t>Rennies,</t>
  </si>
  <si>
    <t>Nohoval,</t>
  </si>
  <si>
    <t>Belgooly,</t>
  </si>
  <si>
    <t>P17A386</t>
  </si>
  <si>
    <t>18714P</t>
  </si>
  <si>
    <t>St Edans N S</t>
  </si>
  <si>
    <t>St Edans N S Ferns</t>
  </si>
  <si>
    <t>Clone Road</t>
  </si>
  <si>
    <t>Y21KF25</t>
  </si>
  <si>
    <t>18715R</t>
  </si>
  <si>
    <t>S N Pairc Ard</t>
  </si>
  <si>
    <t>Dromard N S</t>
  </si>
  <si>
    <t>Dromard</t>
  </si>
  <si>
    <t>F91YT97</t>
  </si>
  <si>
    <t>18716T</t>
  </si>
  <si>
    <t>Cahir B N S</t>
  </si>
  <si>
    <t>E21YY80</t>
  </si>
  <si>
    <t>18717V</t>
  </si>
  <si>
    <t>S N Ciarain</t>
  </si>
  <si>
    <t>S N Cill Fiobhnai</t>
  </si>
  <si>
    <t>Cillfiobhnai</t>
  </si>
  <si>
    <t>V94A8P6</t>
  </si>
  <si>
    <t>18720K</t>
  </si>
  <si>
    <t>Miltown Malbay B N S</t>
  </si>
  <si>
    <t>St. Joseph's National School</t>
  </si>
  <si>
    <t>Mullagh Road</t>
  </si>
  <si>
    <t>V95EY86</t>
  </si>
  <si>
    <t>18726W</t>
  </si>
  <si>
    <t>S N Seosamh Na Mbrathar</t>
  </si>
  <si>
    <t>St. Joseph's C B S Primary School</t>
  </si>
  <si>
    <t>Fairview</t>
  </si>
  <si>
    <t>D03H524</t>
  </si>
  <si>
    <t>18729F</t>
  </si>
  <si>
    <t>Ballintleva N S</t>
  </si>
  <si>
    <t>Curraghboy</t>
  </si>
  <si>
    <t>N37VN23</t>
  </si>
  <si>
    <t>18731P</t>
  </si>
  <si>
    <t>Stranorlar Robertson</t>
  </si>
  <si>
    <t>Stranorlar</t>
  </si>
  <si>
    <t>F93XV29</t>
  </si>
  <si>
    <t>18733T</t>
  </si>
  <si>
    <t>Muire Cluain Da Rath</t>
  </si>
  <si>
    <t>Cluain De Rath</t>
  </si>
  <si>
    <t>N39KD36</t>
  </si>
  <si>
    <t>18734V</t>
  </si>
  <si>
    <t>Realt Na Maidine</t>
  </si>
  <si>
    <t>T12R657</t>
  </si>
  <si>
    <t>18737E</t>
  </si>
  <si>
    <t>S N Conmhagh</t>
  </si>
  <si>
    <t>Conmhagh</t>
  </si>
  <si>
    <t>F93V095</t>
  </si>
  <si>
    <t>18739I</t>
  </si>
  <si>
    <t>Shannon Airport 1 N S</t>
  </si>
  <si>
    <t>Shannon Airport 1N S</t>
  </si>
  <si>
    <t>Shannon Airport</t>
  </si>
  <si>
    <t>V14N795</t>
  </si>
  <si>
    <t>18740Q</t>
  </si>
  <si>
    <t>Shannon Airport No 2 Ns</t>
  </si>
  <si>
    <t>Shannon Airport No 2</t>
  </si>
  <si>
    <t>Drumggely Ave</t>
  </si>
  <si>
    <t>Shannon</t>
  </si>
  <si>
    <t>V14Y970</t>
  </si>
  <si>
    <t>18741S</t>
  </si>
  <si>
    <t>Faitima N S</t>
  </si>
  <si>
    <t>Fatima N S</t>
  </si>
  <si>
    <t>Cloone</t>
  </si>
  <si>
    <t>N41HN73</t>
  </si>
  <si>
    <t>18742U</t>
  </si>
  <si>
    <t>Roxboro N S</t>
  </si>
  <si>
    <t>Doireán</t>
  </si>
  <si>
    <t>F42NY75</t>
  </si>
  <si>
    <t>18744B</t>
  </si>
  <si>
    <t>Naomh Uile Mullingar</t>
  </si>
  <si>
    <t>Church Ave,</t>
  </si>
  <si>
    <t>N91DE70</t>
  </si>
  <si>
    <t>18746F</t>
  </si>
  <si>
    <t>Sn Muine Mhea</t>
  </si>
  <si>
    <t>Monivea National School</t>
  </si>
  <si>
    <t>Monivea</t>
  </si>
  <si>
    <t>H65X993</t>
  </si>
  <si>
    <t>18748J</t>
  </si>
  <si>
    <t>Scoil Mholainge Listerlin</t>
  </si>
  <si>
    <t>Listerlin Mixed N S</t>
  </si>
  <si>
    <t>Listerlin</t>
  </si>
  <si>
    <t>X91EA09</t>
  </si>
  <si>
    <t>18753C</t>
  </si>
  <si>
    <t>Saint Marys N S Lahinch</t>
  </si>
  <si>
    <t>Lahinch N S</t>
  </si>
  <si>
    <t>Lahinch</t>
  </si>
  <si>
    <t>V95FD70</t>
  </si>
  <si>
    <t>18754E</t>
  </si>
  <si>
    <t>Bun An Chorraigh</t>
  </si>
  <si>
    <t>F28K500</t>
  </si>
  <si>
    <t>18756I</t>
  </si>
  <si>
    <t>Fibough National School</t>
  </si>
  <si>
    <t>Fibough N S</t>
  </si>
  <si>
    <t>Caislean Na Mainge</t>
  </si>
  <si>
    <t>V93RW24</t>
  </si>
  <si>
    <t>18759O</t>
  </si>
  <si>
    <t>Cahir National School</t>
  </si>
  <si>
    <t>Cahir N S</t>
  </si>
  <si>
    <t>V93TD4V</t>
  </si>
  <si>
    <t>18762D</t>
  </si>
  <si>
    <t>S N Realt Na Mara (B)</t>
  </si>
  <si>
    <t>Domhnach Cearnaigh B</t>
  </si>
  <si>
    <t>Domhnach Cearnaigh</t>
  </si>
  <si>
    <t>Mornington</t>
  </si>
  <si>
    <t>A92T382</t>
  </si>
  <si>
    <t>18763F</t>
  </si>
  <si>
    <t>Ballymun Rd St Michael's House</t>
  </si>
  <si>
    <t>Ballymun Road</t>
  </si>
  <si>
    <t>D09R297</t>
  </si>
  <si>
    <t>18764H</t>
  </si>
  <si>
    <t>Ard Na Gcraith N S</t>
  </si>
  <si>
    <t>Ard Na Gcraith</t>
  </si>
  <si>
    <t>Walderstown</t>
  </si>
  <si>
    <t>N37YY16</t>
  </si>
  <si>
    <t>18766L</t>
  </si>
  <si>
    <t>S N--Duibhlinn Riabhach</t>
  </si>
  <si>
    <t>Dubhlin Riabach</t>
  </si>
  <si>
    <t>Carraig Airt</t>
  </si>
  <si>
    <t>F92E680</t>
  </si>
  <si>
    <t>18767N</t>
  </si>
  <si>
    <t>S N Realt Na Mara (C)</t>
  </si>
  <si>
    <t>Realt Na Mara</t>
  </si>
  <si>
    <t>18768P</t>
  </si>
  <si>
    <t>Forgleann N S</t>
  </si>
  <si>
    <t>Forgleann</t>
  </si>
  <si>
    <t>Leacht Ui Chonchuir</t>
  </si>
  <si>
    <t>V95CC42</t>
  </si>
  <si>
    <t>18772G</t>
  </si>
  <si>
    <t>St Brighids Special Sch</t>
  </si>
  <si>
    <t>Ard Easmuinn S S</t>
  </si>
  <si>
    <t>Ard Easmuinn</t>
  </si>
  <si>
    <t>A91YP20</t>
  </si>
  <si>
    <t>18775M</t>
  </si>
  <si>
    <t>S N Micheal Naofa</t>
  </si>
  <si>
    <t>Holycross N S</t>
  </si>
  <si>
    <t>E41Y840</t>
  </si>
  <si>
    <t>18777Q</t>
  </si>
  <si>
    <t>S N Lomchluana</t>
  </si>
  <si>
    <t>Lumcloon Ns</t>
  </si>
  <si>
    <t>Lumcloon</t>
  </si>
  <si>
    <t>Cloghan</t>
  </si>
  <si>
    <t>R42 Y744</t>
  </si>
  <si>
    <t>R42Y744</t>
  </si>
  <si>
    <t>18778S</t>
  </si>
  <si>
    <t>S N Naomh Mochta</t>
  </si>
  <si>
    <t>St Mochta Nfa Clonsilla</t>
  </si>
  <si>
    <t>Porterstown Road</t>
  </si>
  <si>
    <t>Clonsilla</t>
  </si>
  <si>
    <t>D15Y316</t>
  </si>
  <si>
    <t>18779U</t>
  </si>
  <si>
    <t>St Marys Ns Touraneena</t>
  </si>
  <si>
    <t>Touraneena N S</t>
  </si>
  <si>
    <t>E91K6W7</t>
  </si>
  <si>
    <t>18780F</t>
  </si>
  <si>
    <t>Naomh Colmcille</t>
  </si>
  <si>
    <t>Errill</t>
  </si>
  <si>
    <t>R32CK26</t>
  </si>
  <si>
    <t>18786R</t>
  </si>
  <si>
    <t>Farranree B N S</t>
  </si>
  <si>
    <t>Farranree</t>
  </si>
  <si>
    <t>T23EW70</t>
  </si>
  <si>
    <t>18788V</t>
  </si>
  <si>
    <t>Our Ladys Hospital Sp S</t>
  </si>
  <si>
    <t>Our Lady's Crumlin</t>
  </si>
  <si>
    <t>D12V004</t>
  </si>
  <si>
    <t>18791K</t>
  </si>
  <si>
    <t>Sn Droim An Mhaoir</t>
  </si>
  <si>
    <t>Droim An Mhaoir</t>
  </si>
  <si>
    <t>F93E890</t>
  </si>
  <si>
    <t>18793O</t>
  </si>
  <si>
    <t>Sc Naomh Eoin Le Dia</t>
  </si>
  <si>
    <t>St John Of God Schoool</t>
  </si>
  <si>
    <t>Passage Road</t>
  </si>
  <si>
    <t>X91TX47</t>
  </si>
  <si>
    <t>18795S</t>
  </si>
  <si>
    <t>Cul An Airne N S</t>
  </si>
  <si>
    <t>Cul An Airne</t>
  </si>
  <si>
    <t>Blue Ball</t>
  </si>
  <si>
    <t>R35K201</t>
  </si>
  <si>
    <t>18797W</t>
  </si>
  <si>
    <t>N Seosamh Tullamore</t>
  </si>
  <si>
    <t>Arden View</t>
  </si>
  <si>
    <t>R35PH94</t>
  </si>
  <si>
    <t>18806U</t>
  </si>
  <si>
    <t>Kilternan N S 1</t>
  </si>
  <si>
    <t>Our Lady Of The Wayside</t>
  </si>
  <si>
    <t>D18CY28</t>
  </si>
  <si>
    <t>18812P</t>
  </si>
  <si>
    <t>Loch An Ghair N S</t>
  </si>
  <si>
    <t>Loughegar Ns</t>
  </si>
  <si>
    <t>Loch An Chair</t>
  </si>
  <si>
    <t>N91TD95</t>
  </si>
  <si>
    <t>18815V</t>
  </si>
  <si>
    <t>Our Lady Of Lourdes School</t>
  </si>
  <si>
    <t>National Rehabilitation Hospital</t>
  </si>
  <si>
    <t>Rochestown Ave</t>
  </si>
  <si>
    <t>A96XF34</t>
  </si>
  <si>
    <t>18817C</t>
  </si>
  <si>
    <t>Cullenswood Hse N S</t>
  </si>
  <si>
    <t>Cullenswood House</t>
  </si>
  <si>
    <t>Br Feadha Cuilinn</t>
  </si>
  <si>
    <t>Raghnallach</t>
  </si>
  <si>
    <t>B A C 6</t>
  </si>
  <si>
    <t>D06E8K7</t>
  </si>
  <si>
    <t>18818E</t>
  </si>
  <si>
    <t>S N Naomh Iosaf</t>
  </si>
  <si>
    <t>Leitir</t>
  </si>
  <si>
    <t>F23RY60</t>
  </si>
  <si>
    <t>18820O</t>
  </si>
  <si>
    <t>Blackstaff</t>
  </si>
  <si>
    <t>Carraig Mhachaire Rois</t>
  </si>
  <si>
    <t>Co Mhuineachain</t>
  </si>
  <si>
    <t>A81CR24</t>
  </si>
  <si>
    <t>18824W</t>
  </si>
  <si>
    <t>St Iberius N S</t>
  </si>
  <si>
    <t>Davitt Rd N S</t>
  </si>
  <si>
    <t>Davitt Road South</t>
  </si>
  <si>
    <t>Y35N970</t>
  </si>
  <si>
    <t>18829J</t>
  </si>
  <si>
    <t>S N Chobh Chionn Tsaile</t>
  </si>
  <si>
    <t>Summercove</t>
  </si>
  <si>
    <t>P17HY83</t>
  </si>
  <si>
    <t>18832V</t>
  </si>
  <si>
    <t>Castlemaine N S</t>
  </si>
  <si>
    <t>V93F864</t>
  </si>
  <si>
    <t>18833A</t>
  </si>
  <si>
    <t>S N Lathrach</t>
  </si>
  <si>
    <t>Lathrach</t>
  </si>
  <si>
    <t>Sraith An Domhain</t>
  </si>
  <si>
    <t>Co An Chabhain</t>
  </si>
  <si>
    <t>H12P924</t>
  </si>
  <si>
    <t>18839M</t>
  </si>
  <si>
    <t>S N Na Scrine</t>
  </si>
  <si>
    <t>Screen N S</t>
  </si>
  <si>
    <t>Screen</t>
  </si>
  <si>
    <t>Y21PC52</t>
  </si>
  <si>
    <t>18843D</t>
  </si>
  <si>
    <t>Bainrion Na N-Aingal 2</t>
  </si>
  <si>
    <t>Ballyfermot Upper</t>
  </si>
  <si>
    <t>D10C527</t>
  </si>
  <si>
    <t>18844F</t>
  </si>
  <si>
    <t>Belcruit</t>
  </si>
  <si>
    <t>Kincasslagh</t>
  </si>
  <si>
    <t>F94EK09</t>
  </si>
  <si>
    <t>18848N</t>
  </si>
  <si>
    <t>S N Peadair Agus Pol</t>
  </si>
  <si>
    <t>S N Straide</t>
  </si>
  <si>
    <t>Straide</t>
  </si>
  <si>
    <t>F26E927</t>
  </si>
  <si>
    <t>18856M</t>
  </si>
  <si>
    <t>S N Buailin Siar</t>
  </si>
  <si>
    <t>V92DR72</t>
  </si>
  <si>
    <t>18857O</t>
  </si>
  <si>
    <t>S N Carraig A Bruis</t>
  </si>
  <si>
    <t>A82HX80</t>
  </si>
  <si>
    <t>18863J</t>
  </si>
  <si>
    <t>Benincasa Special School</t>
  </si>
  <si>
    <t>1 Mount Merrion Ave</t>
  </si>
  <si>
    <t>A94X864</t>
  </si>
  <si>
    <t>18864L</t>
  </si>
  <si>
    <t>S N An Cusan</t>
  </si>
  <si>
    <t>Sn An Cusan</t>
  </si>
  <si>
    <t>An Cuasan</t>
  </si>
  <si>
    <t>Castlequarter,</t>
  </si>
  <si>
    <t>Coosan,</t>
  </si>
  <si>
    <t>N37TD88</t>
  </si>
  <si>
    <t>18872K</t>
  </si>
  <si>
    <t>Scoil Ide Corbally</t>
  </si>
  <si>
    <t>Corbally</t>
  </si>
  <si>
    <t>V94X659</t>
  </si>
  <si>
    <t>18874O</t>
  </si>
  <si>
    <t>Killygordan N S</t>
  </si>
  <si>
    <t>F93A0CP</t>
  </si>
  <si>
    <t>18876S</t>
  </si>
  <si>
    <t>Sn Baile Cuisin</t>
  </si>
  <si>
    <t>Ballycushion</t>
  </si>
  <si>
    <t>H54RK03</t>
  </si>
  <si>
    <t>18880J</t>
  </si>
  <si>
    <t>S N Gort Sceiche</t>
  </si>
  <si>
    <t>Annefield</t>
  </si>
  <si>
    <t>F12TF38</t>
  </si>
  <si>
    <t>18883P</t>
  </si>
  <si>
    <t>S N Iosagain</t>
  </si>
  <si>
    <t>Scoil Iosagain Infant School</t>
  </si>
  <si>
    <t>Spa Glen</t>
  </si>
  <si>
    <t>P51TD36</t>
  </si>
  <si>
    <t>18886V</t>
  </si>
  <si>
    <t>Kill-O'-The-Grange Ns</t>
  </si>
  <si>
    <t>Kill O The Grange Ns</t>
  </si>
  <si>
    <t>Deansgrange</t>
  </si>
  <si>
    <t>A94X225</t>
  </si>
  <si>
    <t>18887A</t>
  </si>
  <si>
    <t>"Scoil Nais Maol Hosae"</t>
  </si>
  <si>
    <t>Mulhussey</t>
  </si>
  <si>
    <t>W23T8YC</t>
  </si>
  <si>
    <t>18904U</t>
  </si>
  <si>
    <t>St Peters Special Sch</t>
  </si>
  <si>
    <t>St Peters Special School</t>
  </si>
  <si>
    <t>Lucena Clinic</t>
  </si>
  <si>
    <t>59 Orwell Road</t>
  </si>
  <si>
    <t>D06X594</t>
  </si>
  <si>
    <t>18910P</t>
  </si>
  <si>
    <t>Bantiarna Na Mbuanna B</t>
  </si>
  <si>
    <t>Olv Boys</t>
  </si>
  <si>
    <t>Ballymun Rd</t>
  </si>
  <si>
    <t>D09HC90</t>
  </si>
  <si>
    <t>18911R</t>
  </si>
  <si>
    <t>Bantiarna Na Mbuanna G</t>
  </si>
  <si>
    <t>Baile Munna G N S</t>
  </si>
  <si>
    <t>Baile Munna</t>
  </si>
  <si>
    <t>D09NY99</t>
  </si>
  <si>
    <t>18922W</t>
  </si>
  <si>
    <t>S N Chluain Luifin</t>
  </si>
  <si>
    <t>S N Cluain Luifin</t>
  </si>
  <si>
    <t>F31P206</t>
  </si>
  <si>
    <t>18929N</t>
  </si>
  <si>
    <t>Scoil Naomh Einde</t>
  </si>
  <si>
    <t>Sn Bothar Na Tra</t>
  </si>
  <si>
    <t>Dr Mannix Road</t>
  </si>
  <si>
    <t>H91Y725</t>
  </si>
  <si>
    <t>18936K</t>
  </si>
  <si>
    <t>St Itas Special School</t>
  </si>
  <si>
    <t>Itas Crushrod Ave</t>
  </si>
  <si>
    <t>Crushrod Avenue</t>
  </si>
  <si>
    <t>A92V022</t>
  </si>
  <si>
    <t>18939Q</t>
  </si>
  <si>
    <t>S N Donaigh</t>
  </si>
  <si>
    <t>Donagh Ns</t>
  </si>
  <si>
    <t>F93CX21</t>
  </si>
  <si>
    <t>18950E</t>
  </si>
  <si>
    <t>Dromindoora N.S.</t>
  </si>
  <si>
    <t>Ns</t>
  </si>
  <si>
    <t>Dromindoora</t>
  </si>
  <si>
    <t>Caher</t>
  </si>
  <si>
    <t>V94XP71</t>
  </si>
  <si>
    <t>18968A</t>
  </si>
  <si>
    <t>St Malachys B N S</t>
  </si>
  <si>
    <t>Maolsheachlainn</t>
  </si>
  <si>
    <t>Edenmore Park</t>
  </si>
  <si>
    <t>D05HP30</t>
  </si>
  <si>
    <t>18969C</t>
  </si>
  <si>
    <t>St Eithnes Senior G N S</t>
  </si>
  <si>
    <t>St. Eithne's Gns</t>
  </si>
  <si>
    <t>Edenmore</t>
  </si>
  <si>
    <t>D05NH04</t>
  </si>
  <si>
    <t>18976W</t>
  </si>
  <si>
    <t>S N Cholmille B</t>
  </si>
  <si>
    <t>St Colmcille Boys</t>
  </si>
  <si>
    <t>K67WP65</t>
  </si>
  <si>
    <t>18977B</t>
  </si>
  <si>
    <t>S N Cholmcille C</t>
  </si>
  <si>
    <t>Colmcille Girls</t>
  </si>
  <si>
    <t>K67H337</t>
  </si>
  <si>
    <t>18979F</t>
  </si>
  <si>
    <t>S N Ursula</t>
  </si>
  <si>
    <t>Strandhill Road</t>
  </si>
  <si>
    <t>F91WD27</t>
  </si>
  <si>
    <t>18988G</t>
  </si>
  <si>
    <t>St Raphaels Special Sch</t>
  </si>
  <si>
    <t>St Raphaels School Celbridge</t>
  </si>
  <si>
    <t>Clane Road</t>
  </si>
  <si>
    <t>W23F2P5</t>
  </si>
  <si>
    <t>18991S</t>
  </si>
  <si>
    <t>J F K Memorial School</t>
  </si>
  <si>
    <t>Jfk Memorial School</t>
  </si>
  <si>
    <t>Ennis Rd</t>
  </si>
  <si>
    <t>V94P9E8</t>
  </si>
  <si>
    <t>19000E</t>
  </si>
  <si>
    <t>S N An Spioraid Naomh C</t>
  </si>
  <si>
    <t>Curraheen Rd G N S</t>
  </si>
  <si>
    <t>Curraheen Rd</t>
  </si>
  <si>
    <t>Bishopstown</t>
  </si>
  <si>
    <t>T12RR68</t>
  </si>
  <si>
    <t>19001G</t>
  </si>
  <si>
    <t>Ballyboghill N S</t>
  </si>
  <si>
    <t>Ballyboughal N S</t>
  </si>
  <si>
    <t>Ballyboughal</t>
  </si>
  <si>
    <t>A41RC98</t>
  </si>
  <si>
    <t>19006Q</t>
  </si>
  <si>
    <t>Eoin Baisde B Sois</t>
  </si>
  <si>
    <t>Seafield Rd Jun B</t>
  </si>
  <si>
    <t>D03TD21</t>
  </si>
  <si>
    <t>19007S</t>
  </si>
  <si>
    <t>Eoin Baisde C Naoidh</t>
  </si>
  <si>
    <t>Belgrove Jnr Girls</t>
  </si>
  <si>
    <t>D03XK27</t>
  </si>
  <si>
    <t>19008U</t>
  </si>
  <si>
    <t>Milltown Ns</t>
  </si>
  <si>
    <t>Baile An Mhuileann</t>
  </si>
  <si>
    <t>N91YA24</t>
  </si>
  <si>
    <t>19009W</t>
  </si>
  <si>
    <t>Cranford N S</t>
  </si>
  <si>
    <t>Cranford</t>
  </si>
  <si>
    <t>County Donegal</t>
  </si>
  <si>
    <t>F92TV00</t>
  </si>
  <si>
    <t>19015R</t>
  </si>
  <si>
    <t>St Josephs G N S</t>
  </si>
  <si>
    <t>Finglas Nth West Grl</t>
  </si>
  <si>
    <t>Barry Avenue</t>
  </si>
  <si>
    <t>D11 A8Pd</t>
  </si>
  <si>
    <t>D11A8PD</t>
  </si>
  <si>
    <t>19018A</t>
  </si>
  <si>
    <t>Dangan Mixed N S</t>
  </si>
  <si>
    <t>Dangan Mxd Ns</t>
  </si>
  <si>
    <t>A83HN83</t>
  </si>
  <si>
    <t>19032R</t>
  </si>
  <si>
    <t>Stewarts School</t>
  </si>
  <si>
    <t>Stewarts Palmerstown</t>
  </si>
  <si>
    <t>D20TR62</t>
  </si>
  <si>
    <t>19036C</t>
  </si>
  <si>
    <t>Garron N S</t>
  </si>
  <si>
    <t>Garronn</t>
  </si>
  <si>
    <t>Tyholland</t>
  </si>
  <si>
    <t>H18Y586</t>
  </si>
  <si>
    <t>19037E</t>
  </si>
  <si>
    <t>St Monicas N S</t>
  </si>
  <si>
    <t>St Monicas Edenmore</t>
  </si>
  <si>
    <t>D05VX21</t>
  </si>
  <si>
    <t>19039I</t>
  </si>
  <si>
    <t>St Vincents Home Ns</t>
  </si>
  <si>
    <t>Navan Rd S S Vincent</t>
  </si>
  <si>
    <t>D07N229</t>
  </si>
  <si>
    <t>19043W</t>
  </si>
  <si>
    <t>New Quay Ns</t>
  </si>
  <si>
    <t>New Quay</t>
  </si>
  <si>
    <t>Burrin</t>
  </si>
  <si>
    <t>H91 Hy40</t>
  </si>
  <si>
    <t>H91HY40</t>
  </si>
  <si>
    <t>19047H</t>
  </si>
  <si>
    <t>St Josephs Special Sch</t>
  </si>
  <si>
    <t>St Josephs Special School</t>
  </si>
  <si>
    <t>Thomas Hynes Road</t>
  </si>
  <si>
    <t>H91K095</t>
  </si>
  <si>
    <t>19066L</t>
  </si>
  <si>
    <t>Loreto National School</t>
  </si>
  <si>
    <t>Loreto Primary School</t>
  </si>
  <si>
    <t>A96P8N3</t>
  </si>
  <si>
    <t>19089A</t>
  </si>
  <si>
    <t>Killaghtee N S</t>
  </si>
  <si>
    <t>Sn Chill Leacht Aodh</t>
  </si>
  <si>
    <t>Killaghtee</t>
  </si>
  <si>
    <t>Dunkineely</t>
  </si>
  <si>
    <t>F94PY82</t>
  </si>
  <si>
    <t>19108B</t>
  </si>
  <si>
    <t>St Martins Special Sch</t>
  </si>
  <si>
    <t>Springardenvalley Ss</t>
  </si>
  <si>
    <t>Ballytruckle Road</t>
  </si>
  <si>
    <t>Ballytruckle</t>
  </si>
  <si>
    <t>X91EY73</t>
  </si>
  <si>
    <t>19114T</t>
  </si>
  <si>
    <t>St Patrick Gns</t>
  </si>
  <si>
    <t>Ballyroan Gns</t>
  </si>
  <si>
    <t>Ballyroan</t>
  </si>
  <si>
    <t>D16XK80</t>
  </si>
  <si>
    <t>19151C</t>
  </si>
  <si>
    <t>St John Of God Sp Sch</t>
  </si>
  <si>
    <t>John Of God Islandbridge</t>
  </si>
  <si>
    <t>Islandbridge</t>
  </si>
  <si>
    <t>D08P89W</t>
  </si>
  <si>
    <t>19162H</t>
  </si>
  <si>
    <t>Threemilehouse N S</t>
  </si>
  <si>
    <t>Threemilehouse Ns</t>
  </si>
  <si>
    <t>Threemilehouse</t>
  </si>
  <si>
    <t>Co. Monaghan</t>
  </si>
  <si>
    <t>H18R924</t>
  </si>
  <si>
    <t>19171I</t>
  </si>
  <si>
    <t>Sn Baile Nua</t>
  </si>
  <si>
    <t>Baile Nua An Chaisil</t>
  </si>
  <si>
    <t>N39PC82</t>
  </si>
  <si>
    <t>19177U</t>
  </si>
  <si>
    <t>St Pius X N S Boys</t>
  </si>
  <si>
    <t>Fortfield Park B N S</t>
  </si>
  <si>
    <t>Fortfield Park</t>
  </si>
  <si>
    <t>D6WHP92</t>
  </si>
  <si>
    <t>19178W</t>
  </si>
  <si>
    <t>St Pius X G N S</t>
  </si>
  <si>
    <t>Fortfield Park G N S</t>
  </si>
  <si>
    <t>D6WPN27</t>
  </si>
  <si>
    <t>19197D</t>
  </si>
  <si>
    <t>St Kevins B N S</t>
  </si>
  <si>
    <t>St Kevins Finglas W</t>
  </si>
  <si>
    <t>Finglas North-West</t>
  </si>
  <si>
    <t>D11VW22</t>
  </si>
  <si>
    <t>19200M</t>
  </si>
  <si>
    <t>St Vincents Sp School</t>
  </si>
  <si>
    <t>V94TK25</t>
  </si>
  <si>
    <t>19201O</t>
  </si>
  <si>
    <t>Lake View School</t>
  </si>
  <si>
    <t>Renmore</t>
  </si>
  <si>
    <t>H91YF88</t>
  </si>
  <si>
    <t>19202Q</t>
  </si>
  <si>
    <t>Drumkilly Ns</t>
  </si>
  <si>
    <t>A82VY00</t>
  </si>
  <si>
    <t>19203S</t>
  </si>
  <si>
    <t>Nmh Pol Special School</t>
  </si>
  <si>
    <t>Nmh Pol Montenotte</t>
  </si>
  <si>
    <t>T23P529</t>
  </si>
  <si>
    <t>19205W</t>
  </si>
  <si>
    <t>Naomh Tola N S</t>
  </si>
  <si>
    <t>Coill Uailleach Ns</t>
  </si>
  <si>
    <t>Coill Uailleach</t>
  </si>
  <si>
    <t>N91XH26</t>
  </si>
  <si>
    <t>19206B</t>
  </si>
  <si>
    <t>St. Cecilia's School</t>
  </si>
  <si>
    <t>Cregg House S S</t>
  </si>
  <si>
    <t>Cregg</t>
  </si>
  <si>
    <t>F91K640</t>
  </si>
  <si>
    <t>19207D</t>
  </si>
  <si>
    <t>The Adelaide &amp; Meath Hospital</t>
  </si>
  <si>
    <t>Adelaide &amp; Meath Hospital</t>
  </si>
  <si>
    <t>Incorporating The National</t>
  </si>
  <si>
    <t>Childrens Hospital Special School</t>
  </si>
  <si>
    <t>D24KNE0</t>
  </si>
  <si>
    <t>19208F</t>
  </si>
  <si>
    <t>Holy Spirit B N S</t>
  </si>
  <si>
    <t>Holy Spirit Bns</t>
  </si>
  <si>
    <t>Silloge Rd</t>
  </si>
  <si>
    <t>Atha Cliath 11</t>
  </si>
  <si>
    <t>D11N207</t>
  </si>
  <si>
    <t>19209H</t>
  </si>
  <si>
    <t>Sn An Spioraid Naiomh C</t>
  </si>
  <si>
    <t>Holy Spirit Gns</t>
  </si>
  <si>
    <t>Sillogue Rd</t>
  </si>
  <si>
    <t>Ballymun</t>
  </si>
  <si>
    <t>D11X26P</t>
  </si>
  <si>
    <t>19210P</t>
  </si>
  <si>
    <t>Mother Of Fair Love Spec School</t>
  </si>
  <si>
    <t>Fair Love James Spec School</t>
  </si>
  <si>
    <t>James Street</t>
  </si>
  <si>
    <t>R95TC53</t>
  </si>
  <si>
    <t>19214A</t>
  </si>
  <si>
    <t>St Marys Special Sch</t>
  </si>
  <si>
    <t>St Marys Drumcar</t>
  </si>
  <si>
    <t>A92Y627</t>
  </si>
  <si>
    <t>19215C</t>
  </si>
  <si>
    <t>S N Ard Mhuire C</t>
  </si>
  <si>
    <t>Ard Muire</t>
  </si>
  <si>
    <t>Ballsgrove</t>
  </si>
  <si>
    <t>A92FD60</t>
  </si>
  <si>
    <t>19216E</t>
  </si>
  <si>
    <t>St Ultans Special Sch</t>
  </si>
  <si>
    <t>St Ultans Navan S S</t>
  </si>
  <si>
    <t>Flower Hill</t>
  </si>
  <si>
    <t>C15HX60</t>
  </si>
  <si>
    <t>19220S</t>
  </si>
  <si>
    <t>D22ED72</t>
  </si>
  <si>
    <t>19221U</t>
  </si>
  <si>
    <t>Scoil Áine Clondalkin</t>
  </si>
  <si>
    <t>Clondalkin Village</t>
  </si>
  <si>
    <t>D22X577</t>
  </si>
  <si>
    <t>19223B</t>
  </si>
  <si>
    <t>Sn Baile Ui Ir</t>
  </si>
  <si>
    <t>Baile Ui Ir</t>
  </si>
  <si>
    <t>Mainistir Bhuithe</t>
  </si>
  <si>
    <t>A92VH02</t>
  </si>
  <si>
    <t>19224D</t>
  </si>
  <si>
    <t>S N Cillmin</t>
  </si>
  <si>
    <t>Cillmin N S</t>
  </si>
  <si>
    <t>Cillmin</t>
  </si>
  <si>
    <t>Coalnaconarty</t>
  </si>
  <si>
    <t>P85YV21</t>
  </si>
  <si>
    <t>19225F</t>
  </si>
  <si>
    <t>Scoil Michil Naofa</t>
  </si>
  <si>
    <t>St. Michael's Bns</t>
  </si>
  <si>
    <t>Baile Ban</t>
  </si>
  <si>
    <t>H91YD58</t>
  </si>
  <si>
    <t>19226H</t>
  </si>
  <si>
    <t>Scoil Na Trionoide Naofa</t>
  </si>
  <si>
    <t>Holy Trinity Ns</t>
  </si>
  <si>
    <t>Mervue</t>
  </si>
  <si>
    <t>H91A3H2</t>
  </si>
  <si>
    <t>19228L</t>
  </si>
  <si>
    <t>Sn Ceann An Leargaid</t>
  </si>
  <si>
    <t>Na Dunaibh</t>
  </si>
  <si>
    <t>F92XP86</t>
  </si>
  <si>
    <t>19230V</t>
  </si>
  <si>
    <t>Cormaic Special School</t>
  </si>
  <si>
    <t>Cashel S S</t>
  </si>
  <si>
    <t>Golden Road, Cashel</t>
  </si>
  <si>
    <t>E25YW63</t>
  </si>
  <si>
    <t>19231A</t>
  </si>
  <si>
    <t>S N Barra Naofa Bhuach</t>
  </si>
  <si>
    <t>Beaumount Bns</t>
  </si>
  <si>
    <t>Beaumount</t>
  </si>
  <si>
    <t>T12A564</t>
  </si>
  <si>
    <t>19232C</t>
  </si>
  <si>
    <t>S N Barra Naofa Cailini</t>
  </si>
  <si>
    <t>Beaumount Gns</t>
  </si>
  <si>
    <t>Woodvale Road</t>
  </si>
  <si>
    <t>Beaumont</t>
  </si>
  <si>
    <t>T12EK77</t>
  </si>
  <si>
    <t>19233E</t>
  </si>
  <si>
    <t>St Clares Special Sch</t>
  </si>
  <si>
    <t>St Clare's Ennis</t>
  </si>
  <si>
    <t>Gort Road</t>
  </si>
  <si>
    <t>V95YP83</t>
  </si>
  <si>
    <t>19235I</t>
  </si>
  <si>
    <t>Portlean N S</t>
  </si>
  <si>
    <t>S N Púirtlín</t>
  </si>
  <si>
    <t>F92T256</t>
  </si>
  <si>
    <t>19240B</t>
  </si>
  <si>
    <t>St Patricks Spec School</t>
  </si>
  <si>
    <t>Enniscorthy S S</t>
  </si>
  <si>
    <t>Bohreen Hill</t>
  </si>
  <si>
    <t>Enniscourty</t>
  </si>
  <si>
    <t>Y21P7W0</t>
  </si>
  <si>
    <t>19241D</t>
  </si>
  <si>
    <t>Scoil Náisiúnta Róis</t>
  </si>
  <si>
    <t>Taylors Hill</t>
  </si>
  <si>
    <t>Rosary Lane</t>
  </si>
  <si>
    <t>Taylor's Hill</t>
  </si>
  <si>
    <t>H91W2V9</t>
  </si>
  <si>
    <t>19242F</t>
  </si>
  <si>
    <t>Our Lady Of Victories Infant N S</t>
  </si>
  <si>
    <t>Our Lady Of Victory Inf School</t>
  </si>
  <si>
    <t>D09YC99</t>
  </si>
  <si>
    <t>19244J</t>
  </si>
  <si>
    <t>Parnell Street, Waterford</t>
  </si>
  <si>
    <t>Parnell Street</t>
  </si>
  <si>
    <t>X91E030</t>
  </si>
  <si>
    <t>19246N</t>
  </si>
  <si>
    <t>S N An Tslanaitheora B</t>
  </si>
  <si>
    <t>Redeemer Boys' School</t>
  </si>
  <si>
    <t>A91DN76</t>
  </si>
  <si>
    <t>19247P</t>
  </si>
  <si>
    <t>S N An Tslanaitheora C</t>
  </si>
  <si>
    <t>Sn Ard Easmuinn C</t>
  </si>
  <si>
    <t>Dun Dealgan</t>
  </si>
  <si>
    <t>A91EC82</t>
  </si>
  <si>
    <t>19248R</t>
  </si>
  <si>
    <t>St Anthonys Special Sc</t>
  </si>
  <si>
    <t>Anthonys Castlebar</t>
  </si>
  <si>
    <t>Humbert Way</t>
  </si>
  <si>
    <t>F23W704</t>
  </si>
  <si>
    <t>19249T</t>
  </si>
  <si>
    <t>Barryroe Ns</t>
  </si>
  <si>
    <t>Lislevane</t>
  </si>
  <si>
    <t>P72YE28</t>
  </si>
  <si>
    <t>19251G</t>
  </si>
  <si>
    <t>Scoil Naomh Deagha</t>
  </si>
  <si>
    <t>Inniskeen Ns</t>
  </si>
  <si>
    <t>Inniskeen</t>
  </si>
  <si>
    <t>A91DW66</t>
  </si>
  <si>
    <t>19252I</t>
  </si>
  <si>
    <t>S N Umlach</t>
  </si>
  <si>
    <t>Umlagh</t>
  </si>
  <si>
    <t>Carrigart</t>
  </si>
  <si>
    <t>F92HD88</t>
  </si>
  <si>
    <t>19253K</t>
  </si>
  <si>
    <t>Scoil Naomh Barra</t>
  </si>
  <si>
    <t>Wilkinstown Ns</t>
  </si>
  <si>
    <t>Wilkinstown</t>
  </si>
  <si>
    <t>C15VW32</t>
  </si>
  <si>
    <t>19255O</t>
  </si>
  <si>
    <t>Glenfarne</t>
  </si>
  <si>
    <t>F91YW25</t>
  </si>
  <si>
    <t>19256Q</t>
  </si>
  <si>
    <t>Scoil Ghobnatan</t>
  </si>
  <si>
    <t>P51KW86</t>
  </si>
  <si>
    <t>19257S</t>
  </si>
  <si>
    <t>Strabaggan N S</t>
  </si>
  <si>
    <t>Strabaggan Ns</t>
  </si>
  <si>
    <t>Loch Aillinne</t>
  </si>
  <si>
    <t>Cara Droma Ruisg</t>
  </si>
  <si>
    <t>N41VW08</t>
  </si>
  <si>
    <t>19258U</t>
  </si>
  <si>
    <t>St. Patrick's Boys' Ns</t>
  </si>
  <si>
    <t>Hollypark</t>
  </si>
  <si>
    <t>A94FE02</t>
  </si>
  <si>
    <t>19259W</t>
  </si>
  <si>
    <t>St Patricks Gns</t>
  </si>
  <si>
    <t>Padraig C Foxrock</t>
  </si>
  <si>
    <t>Foxrock Ave</t>
  </si>
  <si>
    <t>D18V659</t>
  </si>
  <si>
    <t>19260H</t>
  </si>
  <si>
    <t>Sn Cholmcille</t>
  </si>
  <si>
    <t>Baile Na Finne</t>
  </si>
  <si>
    <t>F94VR04</t>
  </si>
  <si>
    <t>19261J</t>
  </si>
  <si>
    <t>St Hildas Sp Sch</t>
  </si>
  <si>
    <t>Hildas S S</t>
  </si>
  <si>
    <t>Grace Park Road</t>
  </si>
  <si>
    <t>N37YR62</t>
  </si>
  <si>
    <t>19266T</t>
  </si>
  <si>
    <t>Our Lady Of Fatima Sp S</t>
  </si>
  <si>
    <t>Carrigeen St S S</t>
  </si>
  <si>
    <t>Carrigeen Street</t>
  </si>
  <si>
    <t>Y35HF83</t>
  </si>
  <si>
    <t>19267V</t>
  </si>
  <si>
    <t>Templeorum N S</t>
  </si>
  <si>
    <t>Templeorum Ns</t>
  </si>
  <si>
    <t>Templeorum</t>
  </si>
  <si>
    <t>Via Carrick-On-Suir</t>
  </si>
  <si>
    <t>E32CY24</t>
  </si>
  <si>
    <t>19272O</t>
  </si>
  <si>
    <t>Sn Naomh Iosef</t>
  </si>
  <si>
    <t>Ballybrown Central</t>
  </si>
  <si>
    <t>Ballybrown</t>
  </si>
  <si>
    <t>Clarina</t>
  </si>
  <si>
    <t>V94C586</t>
  </si>
  <si>
    <t>19274S</t>
  </si>
  <si>
    <t>St Conaires Ns</t>
  </si>
  <si>
    <t>V14X272</t>
  </si>
  <si>
    <t>19275U</t>
  </si>
  <si>
    <t>Barnaderg Central Sch</t>
  </si>
  <si>
    <t>Barnaderg C School</t>
  </si>
  <si>
    <t>Barnaderg</t>
  </si>
  <si>
    <t>H54EW71</t>
  </si>
  <si>
    <t>19276W</t>
  </si>
  <si>
    <t>St Colmans Mxd N S</t>
  </si>
  <si>
    <t>Cummer Ns</t>
  </si>
  <si>
    <t>H54KP40</t>
  </si>
  <si>
    <t>19277B</t>
  </si>
  <si>
    <t>St Annes Special School</t>
  </si>
  <si>
    <t>St. Anne's School</t>
  </si>
  <si>
    <t>Ballymany Cross</t>
  </si>
  <si>
    <t>R56VH67</t>
  </si>
  <si>
    <t>19279F</t>
  </si>
  <si>
    <t>Clontumpher Ns</t>
  </si>
  <si>
    <t>Clontumpher</t>
  </si>
  <si>
    <t>N39EW95</t>
  </si>
  <si>
    <t>19280N</t>
  </si>
  <si>
    <t>Muff Ns</t>
  </si>
  <si>
    <t>F93YV78</t>
  </si>
  <si>
    <t>19281P</t>
  </si>
  <si>
    <t>Mater School</t>
  </si>
  <si>
    <t>Metropolitan Building</t>
  </si>
  <si>
    <t>James Joyce Street</t>
  </si>
  <si>
    <t>D01K0Y8</t>
  </si>
  <si>
    <t>19282R</t>
  </si>
  <si>
    <t>St Johns Special Sch</t>
  </si>
  <si>
    <t>St Johns Dungarvan</t>
  </si>
  <si>
    <t>Youghal Road</t>
  </si>
  <si>
    <t>X35RR25</t>
  </si>
  <si>
    <t>19283T</t>
  </si>
  <si>
    <t>Ballymacward Central Sc</t>
  </si>
  <si>
    <t>Ballymacward Cs</t>
  </si>
  <si>
    <t>H53NX21</t>
  </si>
  <si>
    <t>19285A</t>
  </si>
  <si>
    <t>Kill N S</t>
  </si>
  <si>
    <t>Kill Ns</t>
  </si>
  <si>
    <t>H16H580</t>
  </si>
  <si>
    <t>19290Q</t>
  </si>
  <si>
    <t>Ballyconeely N S</t>
  </si>
  <si>
    <t>Ballyconneely N S</t>
  </si>
  <si>
    <t>H71N291</t>
  </si>
  <si>
    <t>19292U</t>
  </si>
  <si>
    <t>C15K225</t>
  </si>
  <si>
    <t>19294B</t>
  </si>
  <si>
    <t>Lisvernane N S</t>
  </si>
  <si>
    <t>Lisvernane</t>
  </si>
  <si>
    <t>The Glen Of Aherlow</t>
  </si>
  <si>
    <t>E34PX49</t>
  </si>
  <si>
    <t>19296F</t>
  </si>
  <si>
    <t>Aughnacliffe Ns</t>
  </si>
  <si>
    <t>Aughnacliffe</t>
  </si>
  <si>
    <t>N39CD60</t>
  </si>
  <si>
    <t>19297H</t>
  </si>
  <si>
    <t>Cromcastle Green B N S</t>
  </si>
  <si>
    <t>Cromcastle Green Bns</t>
  </si>
  <si>
    <t>Cromcastle Green</t>
  </si>
  <si>
    <t>Kilmore West</t>
  </si>
  <si>
    <t>D05TN12</t>
  </si>
  <si>
    <t>19298J</t>
  </si>
  <si>
    <t>Scoil Nais Ide Cailini</t>
  </si>
  <si>
    <t>Cromcastle Green Gns</t>
  </si>
  <si>
    <t>D05YP68</t>
  </si>
  <si>
    <t>19300Q</t>
  </si>
  <si>
    <t>Castlejordan Central Ns</t>
  </si>
  <si>
    <t>Castlejordan Ns</t>
  </si>
  <si>
    <t>Castlejordan</t>
  </si>
  <si>
    <t>R35NX94</t>
  </si>
  <si>
    <t>19302U</t>
  </si>
  <si>
    <t>Sn Na Maighdine Muire B</t>
  </si>
  <si>
    <t>Sn B Mhuire Ballymun</t>
  </si>
  <si>
    <t>D09H2F2</t>
  </si>
  <si>
    <t>19303W</t>
  </si>
  <si>
    <t>Virgin Mary Girls National School</t>
  </si>
  <si>
    <t>Shangan Road</t>
  </si>
  <si>
    <t>D09T2X6</t>
  </si>
  <si>
    <t>19304B</t>
  </si>
  <si>
    <t>S N Cillin Liath</t>
  </si>
  <si>
    <t>Sn Cillin Liath</t>
  </si>
  <si>
    <t>Maistir Gaoithe</t>
  </si>
  <si>
    <t>V23Y540</t>
  </si>
  <si>
    <t>19305D</t>
  </si>
  <si>
    <t>Tankerstown N S</t>
  </si>
  <si>
    <t>Tankerstown Ns</t>
  </si>
  <si>
    <t>Tankerstown</t>
  </si>
  <si>
    <t>Bansha</t>
  </si>
  <si>
    <t>E34AP68</t>
  </si>
  <si>
    <t>19307H</t>
  </si>
  <si>
    <t>Derrinagree N S</t>
  </si>
  <si>
    <t>Derrinagree Ns</t>
  </si>
  <si>
    <t>Derrinagree</t>
  </si>
  <si>
    <t>P51PT63</t>
  </si>
  <si>
    <t>19308J</t>
  </si>
  <si>
    <t>Killester B N S</t>
  </si>
  <si>
    <t>Killester</t>
  </si>
  <si>
    <t>D05A386</t>
  </si>
  <si>
    <t>19309L</t>
  </si>
  <si>
    <t>Scoil Neasain</t>
  </si>
  <si>
    <t>Baile Harmain</t>
  </si>
  <si>
    <t>Baile Ath Cliath 5</t>
  </si>
  <si>
    <t>D05VF95</t>
  </si>
  <si>
    <t>19310T</t>
  </si>
  <si>
    <t>Scoil Naomh Earnan</t>
  </si>
  <si>
    <t>Sn Baile An Tsreatha</t>
  </si>
  <si>
    <t>Baile An Tsratha</t>
  </si>
  <si>
    <t>F94W018</t>
  </si>
  <si>
    <t>19313C</t>
  </si>
  <si>
    <t>Glenswilly N S</t>
  </si>
  <si>
    <t>Glenswilly Ns</t>
  </si>
  <si>
    <t>Newmills</t>
  </si>
  <si>
    <t>F92RH94</t>
  </si>
  <si>
    <t>19314E</t>
  </si>
  <si>
    <t>Scoil Na Maighdine Mhuire Boy</t>
  </si>
  <si>
    <t>Our Ladys' Boys National School</t>
  </si>
  <si>
    <t>Broadford Rise</t>
  </si>
  <si>
    <t>Balinteer</t>
  </si>
  <si>
    <t>D16CX60</t>
  </si>
  <si>
    <t>19315G</t>
  </si>
  <si>
    <t>St Laserians Special Sc</t>
  </si>
  <si>
    <t>St Las S S Carlow</t>
  </si>
  <si>
    <t>Co. Carlow</t>
  </si>
  <si>
    <t>R93N704</t>
  </si>
  <si>
    <t>19316I</t>
  </si>
  <si>
    <t>St Pauls Hospital Special School</t>
  </si>
  <si>
    <t>St Pauls Special School</t>
  </si>
  <si>
    <t>D09VY30</t>
  </si>
  <si>
    <t>19317K</t>
  </si>
  <si>
    <t>Rathangan N S</t>
  </si>
  <si>
    <t>Rathangan Ns</t>
  </si>
  <si>
    <t>Duncormick</t>
  </si>
  <si>
    <t>Y35KT65</t>
  </si>
  <si>
    <t>19319O</t>
  </si>
  <si>
    <t>St Olafs N S</t>
  </si>
  <si>
    <t>St Olaf's N S</t>
  </si>
  <si>
    <t>Balally Drive</t>
  </si>
  <si>
    <t>D16E067</t>
  </si>
  <si>
    <t>19320W</t>
  </si>
  <si>
    <t>Our Lady Of Good Counsel Boys N S</t>
  </si>
  <si>
    <t>Johnstown Boys' N S</t>
  </si>
  <si>
    <t>Dún Laoghaire</t>
  </si>
  <si>
    <t>A96AF10</t>
  </si>
  <si>
    <t>19321B</t>
  </si>
  <si>
    <t>Our Lady Good Counsel Gns</t>
  </si>
  <si>
    <t>Good Counsel Girls</t>
  </si>
  <si>
    <t>Johnstown, Dun Laoghaire, Co Dublin</t>
  </si>
  <si>
    <t>Ireland</t>
  </si>
  <si>
    <t>A96A033</t>
  </si>
  <si>
    <t>19322D</t>
  </si>
  <si>
    <t>Kilmore Central N S</t>
  </si>
  <si>
    <t>H12EE03</t>
  </si>
  <si>
    <t>19323F</t>
  </si>
  <si>
    <t>S N Beal Atha Grean</t>
  </si>
  <si>
    <t>Sn Beal Atha Grean</t>
  </si>
  <si>
    <t>V35W220</t>
  </si>
  <si>
    <t>19324H</t>
  </si>
  <si>
    <t>S N Teaghlaigh Naofa</t>
  </si>
  <si>
    <t>Sn Teaghlaigh Naofa</t>
  </si>
  <si>
    <t>Louisburgh Co Mayo</t>
  </si>
  <si>
    <t>F28X2D6</t>
  </si>
  <si>
    <t>19325J</t>
  </si>
  <si>
    <t>St Ciarans Spec Sch</t>
  </si>
  <si>
    <t>Church Avenue S S</t>
  </si>
  <si>
    <t>St Canices Rd</t>
  </si>
  <si>
    <t>D11VK64</t>
  </si>
  <si>
    <t>19326L</t>
  </si>
  <si>
    <t>Butlersbridge Ns</t>
  </si>
  <si>
    <t>Butlersbridge</t>
  </si>
  <si>
    <t>H12RR66</t>
  </si>
  <si>
    <t>19331E</t>
  </si>
  <si>
    <t>Scoil Chriost Ri B</t>
  </si>
  <si>
    <t>Christ The King B</t>
  </si>
  <si>
    <t>Caherdavin</t>
  </si>
  <si>
    <t>V94N229</t>
  </si>
  <si>
    <t>19332G</t>
  </si>
  <si>
    <t>S N Muire Na Heireann</t>
  </si>
  <si>
    <t>Mary Queen Of Ireland Gns</t>
  </si>
  <si>
    <t>V94A5N7</t>
  </si>
  <si>
    <t>19333I</t>
  </si>
  <si>
    <t>Dooish N S</t>
  </si>
  <si>
    <t>Dooish Ns</t>
  </si>
  <si>
    <t>F93N768</t>
  </si>
  <si>
    <t>19335M</t>
  </si>
  <si>
    <t>Scoil Na Aingeal</t>
  </si>
  <si>
    <t>Guardian Angels' N.S.</t>
  </si>
  <si>
    <t>Newtownpark Ave</t>
  </si>
  <si>
    <t>A94H395</t>
  </si>
  <si>
    <t>19336O</t>
  </si>
  <si>
    <t>Scoil Phoil Naofa</t>
  </si>
  <si>
    <t>Dooradoyle Ns</t>
  </si>
  <si>
    <t>Dooradoyle</t>
  </si>
  <si>
    <t>V94Y62V</t>
  </si>
  <si>
    <t>19337Q</t>
  </si>
  <si>
    <t>St Francis S S</t>
  </si>
  <si>
    <t>Portlaoise S S</t>
  </si>
  <si>
    <t>R32VY22</t>
  </si>
  <si>
    <t>19338S</t>
  </si>
  <si>
    <t>Flagmount Central Ns</t>
  </si>
  <si>
    <t>Flagmount Ns</t>
  </si>
  <si>
    <t>Flagmount</t>
  </si>
  <si>
    <t>V94YW70</t>
  </si>
  <si>
    <t>19339U</t>
  </si>
  <si>
    <t>Stratford Lodge Ns</t>
  </si>
  <si>
    <t>W91KX75</t>
  </si>
  <si>
    <t>19340F</t>
  </si>
  <si>
    <t>Ballytivnan, Sligo F91 Vy22</t>
  </si>
  <si>
    <t>Ballytivan</t>
  </si>
  <si>
    <t>F91VY22</t>
  </si>
  <si>
    <t>19342J</t>
  </si>
  <si>
    <t>Scoil Naomh Eoin Baiste</t>
  </si>
  <si>
    <t>Kilbrin Ns</t>
  </si>
  <si>
    <t>Kilbrin</t>
  </si>
  <si>
    <t>P51Y223</t>
  </si>
  <si>
    <t>19343L</t>
  </si>
  <si>
    <t>S N Dhubhthaigh</t>
  </si>
  <si>
    <t>Sn Dubhthaigh</t>
  </si>
  <si>
    <t>F94YH05</t>
  </si>
  <si>
    <t>19344N</t>
  </si>
  <si>
    <t>St Aidans N S</t>
  </si>
  <si>
    <t>Kilmanagh</t>
  </si>
  <si>
    <t>R95XN76</t>
  </si>
  <si>
    <t>19345P</t>
  </si>
  <si>
    <t>Ballymacarberry N S</t>
  </si>
  <si>
    <t>Ballymacarbry Ns</t>
  </si>
  <si>
    <t>Ballymacarbry</t>
  </si>
  <si>
    <t>Via Clonmel</t>
  </si>
  <si>
    <t>E91E426</t>
  </si>
  <si>
    <t>19348V</t>
  </si>
  <si>
    <t>Newcestown N S</t>
  </si>
  <si>
    <t>Bishop Galvin Central School</t>
  </si>
  <si>
    <t>Newcestown</t>
  </si>
  <si>
    <t>P72VY04</t>
  </si>
  <si>
    <t>19350I</t>
  </si>
  <si>
    <t>S N Chruimin Naofa</t>
  </si>
  <si>
    <t>Chruimin Naofa</t>
  </si>
  <si>
    <t>Muilte Farannain</t>
  </si>
  <si>
    <t>N91EK68</t>
  </si>
  <si>
    <t>19351K</t>
  </si>
  <si>
    <t>S N Cill Criodain</t>
  </si>
  <si>
    <t>Sn Cill Criodain</t>
  </si>
  <si>
    <t>Kilcredan</t>
  </si>
  <si>
    <t>Ladysbridge</t>
  </si>
  <si>
    <t>P25FW50</t>
  </si>
  <si>
    <t>19352M</t>
  </si>
  <si>
    <t>Sc Nais Realta Na Mara</t>
  </si>
  <si>
    <t>Scoil Realta Na Mara</t>
  </si>
  <si>
    <t>An Chill Mhor</t>
  </si>
  <si>
    <t>Co Loch Garman</t>
  </si>
  <si>
    <t>Y35YX20</t>
  </si>
  <si>
    <t>19353O</t>
  </si>
  <si>
    <t>St Patricks Ns Longford</t>
  </si>
  <si>
    <t>County Longford</t>
  </si>
  <si>
    <t>N39X827</t>
  </si>
  <si>
    <t>19354Q</t>
  </si>
  <si>
    <t>Cappagh Ns</t>
  </si>
  <si>
    <t>R35Y635</t>
  </si>
  <si>
    <t>19355S</t>
  </si>
  <si>
    <t>Ballyowen Meadows</t>
  </si>
  <si>
    <t>Special School</t>
  </si>
  <si>
    <t>Loughlinstown Drive</t>
  </si>
  <si>
    <t>A96H735</t>
  </si>
  <si>
    <t>19356U</t>
  </si>
  <si>
    <t>Killenaule N S</t>
  </si>
  <si>
    <t>Killenaule Ns</t>
  </si>
  <si>
    <t>Killenaule</t>
  </si>
  <si>
    <t>E41RK33</t>
  </si>
  <si>
    <t>19357W</t>
  </si>
  <si>
    <t>Sn Tir Na Cille</t>
  </si>
  <si>
    <t>An Mam</t>
  </si>
  <si>
    <t>H91W635</t>
  </si>
  <si>
    <t>19359D</t>
  </si>
  <si>
    <t>S N Naomh Aonghus</t>
  </si>
  <si>
    <t>Bridgend</t>
  </si>
  <si>
    <t>F93YX38</t>
  </si>
  <si>
    <t>19360L</t>
  </si>
  <si>
    <t>Drumkeerin Central Ns</t>
  </si>
  <si>
    <t>Drumkeerin Central</t>
  </si>
  <si>
    <t>Drumkeerin Central Sch</t>
  </si>
  <si>
    <t>N41DK12</t>
  </si>
  <si>
    <t>19361N</t>
  </si>
  <si>
    <t>An Taonad Reamhscoile</t>
  </si>
  <si>
    <t>An Taonad Reamhscoil</t>
  </si>
  <si>
    <t>Sraid Ruthland</t>
  </si>
  <si>
    <t>D01VX01</t>
  </si>
  <si>
    <t>19362P</t>
  </si>
  <si>
    <t>Clara N S</t>
  </si>
  <si>
    <t>Killybrone</t>
  </si>
  <si>
    <t>Emyvale Co Monaghan</t>
  </si>
  <si>
    <t>H18E365</t>
  </si>
  <si>
    <t>19363R</t>
  </si>
  <si>
    <t>Mullahoran Central N S</t>
  </si>
  <si>
    <t>Mullahoran Central</t>
  </si>
  <si>
    <t>Kilcogy</t>
  </si>
  <si>
    <t>Via Longford</t>
  </si>
  <si>
    <t>N39KA44</t>
  </si>
  <si>
    <t>19364T</t>
  </si>
  <si>
    <t>Killeevan Central N S</t>
  </si>
  <si>
    <t>Killeevan Central</t>
  </si>
  <si>
    <t>Newbliss</t>
  </si>
  <si>
    <t>H18H735</t>
  </si>
  <si>
    <t>19365V</t>
  </si>
  <si>
    <t>Achadh Na Sileann</t>
  </si>
  <si>
    <t>Aughnasheelin Ns</t>
  </si>
  <si>
    <t>Cora Droma Ruisc</t>
  </si>
  <si>
    <t>Co Liatroma</t>
  </si>
  <si>
    <t>N41NX92</t>
  </si>
  <si>
    <t>19366A</t>
  </si>
  <si>
    <t>Scariff Central N S</t>
  </si>
  <si>
    <t>Scariff Ns</t>
  </si>
  <si>
    <t>V94A9W3</t>
  </si>
  <si>
    <t>19368E</t>
  </si>
  <si>
    <t>S N Naomh Ciaran</t>
  </si>
  <si>
    <t>Naomh Ciaran</t>
  </si>
  <si>
    <t>Scoil Naomh Ciaran</t>
  </si>
  <si>
    <t>Rooty Cross Oldtown</t>
  </si>
  <si>
    <t>N37R521</t>
  </si>
  <si>
    <t>19369G</t>
  </si>
  <si>
    <t>St Pauls N S</t>
  </si>
  <si>
    <t>St Pauls Rectory</t>
  </si>
  <si>
    <t>Iirishtown</t>
  </si>
  <si>
    <t>R32 Wk79</t>
  </si>
  <si>
    <t>R32WK79</t>
  </si>
  <si>
    <t>19370O</t>
  </si>
  <si>
    <t>St Annes Special Sch</t>
  </si>
  <si>
    <t>St Annes Roscrea</t>
  </si>
  <si>
    <t>Sean Ross Abbey</t>
  </si>
  <si>
    <t>E53YC04</t>
  </si>
  <si>
    <t>19371Q</t>
  </si>
  <si>
    <t>S N Iognaid</t>
  </si>
  <si>
    <t>Sn Bothar Na Sliogan</t>
  </si>
  <si>
    <t>Bothar Na Sliogan</t>
  </si>
  <si>
    <t>H91E364</t>
  </si>
  <si>
    <t>19373U</t>
  </si>
  <si>
    <t>St Michaels Hse Sp Sch</t>
  </si>
  <si>
    <t>Michaels Special Raheny</t>
  </si>
  <si>
    <t>Raheny Road</t>
  </si>
  <si>
    <t>D05FN34</t>
  </si>
  <si>
    <t>19374W</t>
  </si>
  <si>
    <t>Our Lady's Grove Primary School</t>
  </si>
  <si>
    <t>Our Ladys Grove</t>
  </si>
  <si>
    <t>Goatstown Road,</t>
  </si>
  <si>
    <t>D14Y993</t>
  </si>
  <si>
    <t>19375B</t>
  </si>
  <si>
    <t>St Brids Special Sch</t>
  </si>
  <si>
    <t>St Brids Special School</t>
  </si>
  <si>
    <t>Pavilion Road</t>
  </si>
  <si>
    <t>F23NX99</t>
  </si>
  <si>
    <t>19376D</t>
  </si>
  <si>
    <t>St Itas &amp; St Josephs Ns</t>
  </si>
  <si>
    <t>St Itas&amp; St Josephs</t>
  </si>
  <si>
    <t>St Itas/St Josephs N S</t>
  </si>
  <si>
    <t>V92F685</t>
  </si>
  <si>
    <t>19377F</t>
  </si>
  <si>
    <t>Naomh Colman Mac Duaigh</t>
  </si>
  <si>
    <t>Tierneevin National School</t>
  </si>
  <si>
    <t>Tierneevin</t>
  </si>
  <si>
    <t>H91F8D2</t>
  </si>
  <si>
    <t>19378H</t>
  </si>
  <si>
    <t>Ballynarry N S</t>
  </si>
  <si>
    <t>Ballyheelan</t>
  </si>
  <si>
    <t>A82T993</t>
  </si>
  <si>
    <t>19380R</t>
  </si>
  <si>
    <t>St Oliver Plunkett National School</t>
  </si>
  <si>
    <t>Kilkerrin Central Sc</t>
  </si>
  <si>
    <t>Cile Choirin</t>
  </si>
  <si>
    <t>H53DX30</t>
  </si>
  <si>
    <t>19381T</t>
  </si>
  <si>
    <t>Rathmore Ns</t>
  </si>
  <si>
    <t>Baltimore</t>
  </si>
  <si>
    <t>P81PW52</t>
  </si>
  <si>
    <t>19382V</t>
  </si>
  <si>
    <t>Armagh Rd , Crumlin</t>
  </si>
  <si>
    <t>Armagh Rd</t>
  </si>
  <si>
    <t>D12PX38</t>
  </si>
  <si>
    <t>19383A</t>
  </si>
  <si>
    <t>St Patricks Spec Sch</t>
  </si>
  <si>
    <t>Patricks Kilkenny</t>
  </si>
  <si>
    <t>Kells Road</t>
  </si>
  <si>
    <t>R95KW26</t>
  </si>
  <si>
    <t>19384C</t>
  </si>
  <si>
    <t>Ardfert Central N S</t>
  </si>
  <si>
    <t>Ardfert Central Ns</t>
  </si>
  <si>
    <t>V92CD63</t>
  </si>
  <si>
    <t>19386G</t>
  </si>
  <si>
    <t>Labasheeda Central N S</t>
  </si>
  <si>
    <t>Labasheeda Central</t>
  </si>
  <si>
    <t>Labasheeda</t>
  </si>
  <si>
    <t>V15XF84</t>
  </si>
  <si>
    <t>19387I</t>
  </si>
  <si>
    <t>St Dympnas Spec School</t>
  </si>
  <si>
    <t>St Dympnas Ballina</t>
  </si>
  <si>
    <t>Convent Hill</t>
  </si>
  <si>
    <t>F26Y194</t>
  </si>
  <si>
    <t>19388K</t>
  </si>
  <si>
    <t>Clonberne Central Sch</t>
  </si>
  <si>
    <t>Clonberne Central Sc</t>
  </si>
  <si>
    <t>Clonberne</t>
  </si>
  <si>
    <t>H53T291</t>
  </si>
  <si>
    <t>19389M</t>
  </si>
  <si>
    <t>Sn Muire Gan Smal</t>
  </si>
  <si>
    <t>Sn An Chorridh</t>
  </si>
  <si>
    <t>Droimban Curraigh</t>
  </si>
  <si>
    <t>F91DT35</t>
  </si>
  <si>
    <t>19390U</t>
  </si>
  <si>
    <t>St Marks Sen Ns</t>
  </si>
  <si>
    <t>St Marks Sr Tallaght</t>
  </si>
  <si>
    <t>Springfield</t>
  </si>
  <si>
    <t>D24FV07</t>
  </si>
  <si>
    <t>19391W</t>
  </si>
  <si>
    <t>Garrafrauns Central Sch</t>
  </si>
  <si>
    <t>Garrafrauns Central</t>
  </si>
  <si>
    <t>H54NY73</t>
  </si>
  <si>
    <t>19392B</t>
  </si>
  <si>
    <t>Scoil Naomh Aodain</t>
  </si>
  <si>
    <t>S Naomh Aodain</t>
  </si>
  <si>
    <t>Scoil Aodain</t>
  </si>
  <si>
    <t>Mainistir Readhain</t>
  </si>
  <si>
    <t>F45VF54</t>
  </si>
  <si>
    <t>19393D</t>
  </si>
  <si>
    <t>Mhuire Iosef Junior</t>
  </si>
  <si>
    <t>Bayside Junior School</t>
  </si>
  <si>
    <t>Verbena Avenue,</t>
  </si>
  <si>
    <t>D13CD56</t>
  </si>
  <si>
    <t>19394F</t>
  </si>
  <si>
    <t>Robeen Central N S</t>
  </si>
  <si>
    <t>Robeen Central</t>
  </si>
  <si>
    <t>F12HP22</t>
  </si>
  <si>
    <t>19395H</t>
  </si>
  <si>
    <t>Scoil Mobhi</t>
  </si>
  <si>
    <t>Scoil Moibhi Lan G</t>
  </si>
  <si>
    <t>Bothar Mobhi</t>
  </si>
  <si>
    <t>Glasnaoin</t>
  </si>
  <si>
    <t>Baile Atha Cliath 9</t>
  </si>
  <si>
    <t>D09A303</t>
  </si>
  <si>
    <t>19396J</t>
  </si>
  <si>
    <t>Na Maighdine Muire Girl</t>
  </si>
  <si>
    <t>Our Lady's Girls' N.S.</t>
  </si>
  <si>
    <t>Ballinteer</t>
  </si>
  <si>
    <t>D16C820</t>
  </si>
  <si>
    <t>19400U</t>
  </si>
  <si>
    <t>Sn Gleann Na Gcaorach Iníon Léinín</t>
  </si>
  <si>
    <t>Glenageary/Killiney</t>
  </si>
  <si>
    <t>Glenageary Killiney N.S.</t>
  </si>
  <si>
    <t>Killiney Road</t>
  </si>
  <si>
    <t>Killiney</t>
  </si>
  <si>
    <t>A96P585</t>
  </si>
  <si>
    <t>19401W</t>
  </si>
  <si>
    <t>S N Caitriona Sois</t>
  </si>
  <si>
    <t>Scoil Caitriona Sois</t>
  </si>
  <si>
    <t>H91N5H6</t>
  </si>
  <si>
    <t>19402B</t>
  </si>
  <si>
    <t>Ballyvary Central N S</t>
  </si>
  <si>
    <t>Ballyvary Central</t>
  </si>
  <si>
    <t>F23TP65</t>
  </si>
  <si>
    <t>19404F</t>
  </si>
  <si>
    <t>Ballyhooley Central</t>
  </si>
  <si>
    <t>Ballyhooley</t>
  </si>
  <si>
    <t>P51K284</t>
  </si>
  <si>
    <t>19406J</t>
  </si>
  <si>
    <t>Holy Trinity Sen N S</t>
  </si>
  <si>
    <t>Holy Trinity Sins</t>
  </si>
  <si>
    <t>Donaghmede</t>
  </si>
  <si>
    <t>D13WY00</t>
  </si>
  <si>
    <t>19407L</t>
  </si>
  <si>
    <t>Leixlip Boys Ns</t>
  </si>
  <si>
    <t>Leixlip</t>
  </si>
  <si>
    <t>W23R9Y6</t>
  </si>
  <si>
    <t>19408N</t>
  </si>
  <si>
    <t>Rathcormack N S</t>
  </si>
  <si>
    <t>Rathcormack</t>
  </si>
  <si>
    <t>F91NX21</t>
  </si>
  <si>
    <t>19409P</t>
  </si>
  <si>
    <t>Casa Caterina S S</t>
  </si>
  <si>
    <t>Cabra Casa Caterina</t>
  </si>
  <si>
    <t>D07YY30</t>
  </si>
  <si>
    <t>19410A</t>
  </si>
  <si>
    <t>St Killians Spec Sch</t>
  </si>
  <si>
    <t>Westgate Road</t>
  </si>
  <si>
    <t>T12KP78</t>
  </si>
  <si>
    <t>19411C</t>
  </si>
  <si>
    <t>S N Baile Raighin</t>
  </si>
  <si>
    <t>F92CX29</t>
  </si>
  <si>
    <t>19414I</t>
  </si>
  <si>
    <t>St Annes S S</t>
  </si>
  <si>
    <t>St Annes S S Kilrush</t>
  </si>
  <si>
    <t>Corrovorrin</t>
  </si>
  <si>
    <t>V95YY26</t>
  </si>
  <si>
    <t>19415K</t>
  </si>
  <si>
    <t>Scoil An Athar Tadhg</t>
  </si>
  <si>
    <t>Sn An Athar Tadhg</t>
  </si>
  <si>
    <t>Carraig Na Bhfear</t>
  </si>
  <si>
    <t>T34N276</t>
  </si>
  <si>
    <t>19416M</t>
  </si>
  <si>
    <t>St Pauls Ns Collooney</t>
  </si>
  <si>
    <t>St Pauls Collooney</t>
  </si>
  <si>
    <t>St Pauls Ns</t>
  </si>
  <si>
    <t>Collooney</t>
  </si>
  <si>
    <t>F91AW27</t>
  </si>
  <si>
    <t>19418Q</t>
  </si>
  <si>
    <t>Castlerahan Central Ns</t>
  </si>
  <si>
    <t>S N Naomh Muire</t>
  </si>
  <si>
    <t>Castlerahan</t>
  </si>
  <si>
    <t>A82N673</t>
  </si>
  <si>
    <t>19419S</t>
  </si>
  <si>
    <t>Gorey Central School</t>
  </si>
  <si>
    <t>Gorey Central Ns</t>
  </si>
  <si>
    <t>Charlotte Row</t>
  </si>
  <si>
    <t>Y25XH11</t>
  </si>
  <si>
    <t>19420D</t>
  </si>
  <si>
    <t>Sn Fhiachna</t>
  </si>
  <si>
    <t>Gleann Garbh</t>
  </si>
  <si>
    <t>P75DY24</t>
  </si>
  <si>
    <t>19422H</t>
  </si>
  <si>
    <t>Cloughjordan No 1 N S</t>
  </si>
  <si>
    <t>Cloughjordan No 1 Ns</t>
  </si>
  <si>
    <t>Templemore Road</t>
  </si>
  <si>
    <t>E53YY82</t>
  </si>
  <si>
    <t>19423J</t>
  </si>
  <si>
    <t>Drumshanbo</t>
  </si>
  <si>
    <t>N41PY61</t>
  </si>
  <si>
    <t>19425N</t>
  </si>
  <si>
    <t>Ballyroe Central N S</t>
  </si>
  <si>
    <t>Ballyroe Central Ns</t>
  </si>
  <si>
    <t>R14DX61</t>
  </si>
  <si>
    <t>19426P</t>
  </si>
  <si>
    <t>S N Mharcuis B</t>
  </si>
  <si>
    <t>Glen Boys</t>
  </si>
  <si>
    <t>An Gleann</t>
  </si>
  <si>
    <t>T23P5FY</t>
  </si>
  <si>
    <t>19427R</t>
  </si>
  <si>
    <t>S N Bhreanndain C</t>
  </si>
  <si>
    <t>St Brendan's</t>
  </si>
  <si>
    <t>An Ghleann</t>
  </si>
  <si>
    <t>T23AK29</t>
  </si>
  <si>
    <t>19429V</t>
  </si>
  <si>
    <t>St Christophers S S</t>
  </si>
  <si>
    <t>Killashee S S</t>
  </si>
  <si>
    <t>N39WN60</t>
  </si>
  <si>
    <t>19430G</t>
  </si>
  <si>
    <t>Scoil An Tseachtar Laoch</t>
  </si>
  <si>
    <t>Tseachtar Laoch Ns</t>
  </si>
  <si>
    <t>Br. Bhaile Munna</t>
  </si>
  <si>
    <t>B.Á.C.,11.</t>
  </si>
  <si>
    <t>D11E306</t>
  </si>
  <si>
    <t>19431I</t>
  </si>
  <si>
    <t>St Josephs Jnr</t>
  </si>
  <si>
    <t>Balcurris Ns</t>
  </si>
  <si>
    <t>St Joseph's Junior National School</t>
  </si>
  <si>
    <t>Balbutcher Lane</t>
  </si>
  <si>
    <t>Ballyumun</t>
  </si>
  <si>
    <t>D11ND82</t>
  </si>
  <si>
    <t>19432K</t>
  </si>
  <si>
    <t>Crosskeys Central N S</t>
  </si>
  <si>
    <t>Crosskeys Central</t>
  </si>
  <si>
    <t>Crosskeys</t>
  </si>
  <si>
    <t>H12Y998</t>
  </si>
  <si>
    <t>19433M</t>
  </si>
  <si>
    <t>Holy Family S S</t>
  </si>
  <si>
    <t>Bakers Road</t>
  </si>
  <si>
    <t>P56AH39</t>
  </si>
  <si>
    <t>19434O</t>
  </si>
  <si>
    <t>Latton</t>
  </si>
  <si>
    <t>Scoil Mhuire, Latton</t>
  </si>
  <si>
    <t>A75P033</t>
  </si>
  <si>
    <t>19435Q</t>
  </si>
  <si>
    <t>St Francis Xavier J N S</t>
  </si>
  <si>
    <t>Coolmine Jnr Mxd Ns</t>
  </si>
  <si>
    <t>Roselawn Road</t>
  </si>
  <si>
    <t>D15CX84</t>
  </si>
  <si>
    <t>19436S</t>
  </si>
  <si>
    <t>Sn Naomh Mhichil</t>
  </si>
  <si>
    <t>Dungeagáin</t>
  </si>
  <si>
    <t>Baile 'N Sceilg</t>
  </si>
  <si>
    <t>V23PN30</t>
  </si>
  <si>
    <t>19437U</t>
  </si>
  <si>
    <t>Scoil Naithi</t>
  </si>
  <si>
    <t>S N Naithi</t>
  </si>
  <si>
    <t>Baile An Tsaoir</t>
  </si>
  <si>
    <t>Dum Droma</t>
  </si>
  <si>
    <t>Baile Atha Cliath 16</t>
  </si>
  <si>
    <t>D16EK63</t>
  </si>
  <si>
    <t>19438W</t>
  </si>
  <si>
    <t>Scoil Colmcille Senior</t>
  </si>
  <si>
    <t>Scoil Colmcille Senr</t>
  </si>
  <si>
    <t>Wyattville</t>
  </si>
  <si>
    <t>Ballybrack</t>
  </si>
  <si>
    <t>A96TN32</t>
  </si>
  <si>
    <t>19439B</t>
  </si>
  <si>
    <t>Cootehill S S</t>
  </si>
  <si>
    <t>H16NY32</t>
  </si>
  <si>
    <t>19442N</t>
  </si>
  <si>
    <t>Ruan Central Ns</t>
  </si>
  <si>
    <t>Ruan Central N S</t>
  </si>
  <si>
    <t>Ruan</t>
  </si>
  <si>
    <t>V95R206</t>
  </si>
  <si>
    <t>19443P</t>
  </si>
  <si>
    <t>Clonea Ns</t>
  </si>
  <si>
    <t>Clonea-Power</t>
  </si>
  <si>
    <t>E32NP40</t>
  </si>
  <si>
    <t>19446V</t>
  </si>
  <si>
    <t>Scoil Mhuire Boys</t>
  </si>
  <si>
    <t>D14P046</t>
  </si>
  <si>
    <t>19448C</t>
  </si>
  <si>
    <t>Tuosist School</t>
  </si>
  <si>
    <t>Tuath O Siosta</t>
  </si>
  <si>
    <t>V93K593</t>
  </si>
  <si>
    <t>19449E</t>
  </si>
  <si>
    <t>St Oliver Plunketts Ns</t>
  </si>
  <si>
    <t>Newcastle Ns</t>
  </si>
  <si>
    <t>H65T680</t>
  </si>
  <si>
    <t>19451O</t>
  </si>
  <si>
    <t>Newport Central</t>
  </si>
  <si>
    <t>Newport Ns</t>
  </si>
  <si>
    <t>Baile Ui Bhfiachain</t>
  </si>
  <si>
    <t>F28ED89</t>
  </si>
  <si>
    <t>19452Q</t>
  </si>
  <si>
    <t>Ballymany</t>
  </si>
  <si>
    <t>W12HD29</t>
  </si>
  <si>
    <t>19454U</t>
  </si>
  <si>
    <t>Darndale Ns Junior</t>
  </si>
  <si>
    <t>Our Lady Immac Jun Ns</t>
  </si>
  <si>
    <t>Darndale</t>
  </si>
  <si>
    <t>D17TR25</t>
  </si>
  <si>
    <t>19455W</t>
  </si>
  <si>
    <t>St Marks Special School</t>
  </si>
  <si>
    <t>Piercetown</t>
  </si>
  <si>
    <t>W12XY09</t>
  </si>
  <si>
    <t>19456B</t>
  </si>
  <si>
    <t>St Cronan</t>
  </si>
  <si>
    <t>St Cronans Mxd Ns</t>
  </si>
  <si>
    <t>Brackenstown</t>
  </si>
  <si>
    <t>K67DP28</t>
  </si>
  <si>
    <t>19458F</t>
  </si>
  <si>
    <t>Kilgarvan Central Schl</t>
  </si>
  <si>
    <t>Kilgarvan Central</t>
  </si>
  <si>
    <t>Kilgarvan</t>
  </si>
  <si>
    <t>V93HP79</t>
  </si>
  <si>
    <t>19459H</t>
  </si>
  <si>
    <t>W23TX49</t>
  </si>
  <si>
    <t>19461R</t>
  </si>
  <si>
    <t>Eiltin Naofa</t>
  </si>
  <si>
    <t>Lios Eiltin</t>
  </si>
  <si>
    <t>V31Y266</t>
  </si>
  <si>
    <t>19462T</t>
  </si>
  <si>
    <t>Scoil Maelruain Junior</t>
  </si>
  <si>
    <t>N Maelruain</t>
  </si>
  <si>
    <t>Old Bawn</t>
  </si>
  <si>
    <t>D24T854</t>
  </si>
  <si>
    <t>19463V</t>
  </si>
  <si>
    <t>Scoil Maelruain Senior</t>
  </si>
  <si>
    <t>D24EV18</t>
  </si>
  <si>
    <t>19465C</t>
  </si>
  <si>
    <t>St Kevins Boys</t>
  </si>
  <si>
    <t>Scoil Naomh Caoimhã­N</t>
  </si>
  <si>
    <t>D24A2XF</t>
  </si>
  <si>
    <t>19466E</t>
  </si>
  <si>
    <t>St Kevins Girls</t>
  </si>
  <si>
    <t>N Caoimhin C</t>
  </si>
  <si>
    <t>D24R6PT</t>
  </si>
  <si>
    <t>19467G</t>
  </si>
  <si>
    <t>Saint Mels</t>
  </si>
  <si>
    <t>St Mels</t>
  </si>
  <si>
    <t>N39CD85</t>
  </si>
  <si>
    <t>19468I</t>
  </si>
  <si>
    <t>Sn Caitriona Sinsear</t>
  </si>
  <si>
    <t>19469K</t>
  </si>
  <si>
    <t>Naomh Oliver Plunkett</t>
  </si>
  <si>
    <t>Naomh Oliver Plunket</t>
  </si>
  <si>
    <t>Loch Morn</t>
  </si>
  <si>
    <t>A75PY66</t>
  </si>
  <si>
    <t>19470S</t>
  </si>
  <si>
    <t>St Francis Xavier Senior N S</t>
  </si>
  <si>
    <t>Sfx Senior</t>
  </si>
  <si>
    <t>Roselawn</t>
  </si>
  <si>
    <t>D15WY02</t>
  </si>
  <si>
    <t>19471U</t>
  </si>
  <si>
    <t>St Pauls Junior National School</t>
  </si>
  <si>
    <t>St. Paul's Jns</t>
  </si>
  <si>
    <t>Ayrfield</t>
  </si>
  <si>
    <t>Malahide Rd</t>
  </si>
  <si>
    <t>D13PK10</t>
  </si>
  <si>
    <t>19472W</t>
  </si>
  <si>
    <t>St Marks Junior N S</t>
  </si>
  <si>
    <t>St Marys Jnr Mixed</t>
  </si>
  <si>
    <t>D24FT95</t>
  </si>
  <si>
    <t>19473B</t>
  </si>
  <si>
    <t>D13NY53</t>
  </si>
  <si>
    <t>19474D</t>
  </si>
  <si>
    <t>Scoil Colmcille Naofa</t>
  </si>
  <si>
    <t>Knocklyon</t>
  </si>
  <si>
    <t>Templeogue</t>
  </si>
  <si>
    <t>D16H337</t>
  </si>
  <si>
    <t>19475F</t>
  </si>
  <si>
    <t>St Brigids Ns</t>
  </si>
  <si>
    <t>St Brigid N S</t>
  </si>
  <si>
    <t>Singland</t>
  </si>
  <si>
    <t>V94FN12</t>
  </si>
  <si>
    <t>19476H</t>
  </si>
  <si>
    <t>Oliver Plunkett Ns</t>
  </si>
  <si>
    <t>Blackcastle</t>
  </si>
  <si>
    <t>C15R642</t>
  </si>
  <si>
    <t>19477J</t>
  </si>
  <si>
    <t>Holy Family Boys Ns</t>
  </si>
  <si>
    <t>Askea</t>
  </si>
  <si>
    <t>R93VX27</t>
  </si>
  <si>
    <t>19478L</t>
  </si>
  <si>
    <t>Holy Family Girls N S</t>
  </si>
  <si>
    <t>Holy Family Ns</t>
  </si>
  <si>
    <t>R93X793</t>
  </si>
  <si>
    <t>19479N</t>
  </si>
  <si>
    <t>St Johns Jns</t>
  </si>
  <si>
    <t>A92DD39</t>
  </si>
  <si>
    <t>19480V</t>
  </si>
  <si>
    <t>St Patricks</t>
  </si>
  <si>
    <t>St Patricks Cadl Ch</t>
  </si>
  <si>
    <t>St Patricks Close</t>
  </si>
  <si>
    <t>D08WK19</t>
  </si>
  <si>
    <t>19483E</t>
  </si>
  <si>
    <t>S N Dar Earca</t>
  </si>
  <si>
    <t>Ballyhearney</t>
  </si>
  <si>
    <t>Valentia</t>
  </si>
  <si>
    <t>V23R928</t>
  </si>
  <si>
    <t>19486K</t>
  </si>
  <si>
    <t>Scoil Nais Deaglain</t>
  </si>
  <si>
    <t>Saint Declans Ashbourne</t>
  </si>
  <si>
    <t>A84KT02</t>
  </si>
  <si>
    <t>19487M</t>
  </si>
  <si>
    <t>Holy Cross Primary School</t>
  </si>
  <si>
    <t>V93A096</t>
  </si>
  <si>
    <t>19488O</t>
  </si>
  <si>
    <t>Scoil Naomh Feichin</t>
  </si>
  <si>
    <t>Sn Ath Ti Mheasaigh</t>
  </si>
  <si>
    <t>Co Mhaigheo</t>
  </si>
  <si>
    <t>F26HH36</t>
  </si>
  <si>
    <t>19489Q</t>
  </si>
  <si>
    <t>Sn Naomh Finnin</t>
  </si>
  <si>
    <t>Naomh Finnin</t>
  </si>
  <si>
    <t>Glenties Park</t>
  </si>
  <si>
    <t>Rivermount</t>
  </si>
  <si>
    <t>Finglas South</t>
  </si>
  <si>
    <t>D11WN70</t>
  </si>
  <si>
    <t>19490B</t>
  </si>
  <si>
    <t>Ballyboden</t>
  </si>
  <si>
    <t>D16V043</t>
  </si>
  <si>
    <t>19491D</t>
  </si>
  <si>
    <t>Rathmealltain</t>
  </si>
  <si>
    <t>F92XHW5</t>
  </si>
  <si>
    <t>19492F</t>
  </si>
  <si>
    <t>Sn Oilibhear Naofa</t>
  </si>
  <si>
    <t>Beal Atha Longphuirt</t>
  </si>
  <si>
    <t>V31KD88</t>
  </si>
  <si>
    <t>19494J</t>
  </si>
  <si>
    <t>Bishop Galvin Ns</t>
  </si>
  <si>
    <t>Bishop Galvin</t>
  </si>
  <si>
    <t>Orwell Park</t>
  </si>
  <si>
    <t>D6WY791</t>
  </si>
  <si>
    <t>19495L</t>
  </si>
  <si>
    <t>Carbury Nat Sch</t>
  </si>
  <si>
    <t>Carbury Ns</t>
  </si>
  <si>
    <t>The Mall</t>
  </si>
  <si>
    <t>F91FW10</t>
  </si>
  <si>
    <t>19496N</t>
  </si>
  <si>
    <t>Scoil Fhiachra Soisir</t>
  </si>
  <si>
    <t>St Fiachras Jnr School</t>
  </si>
  <si>
    <t>Montrose Park</t>
  </si>
  <si>
    <t>D05W248</t>
  </si>
  <si>
    <t>19497P</t>
  </si>
  <si>
    <t>Dublin 18.</t>
  </si>
  <si>
    <t>D18FT91</t>
  </si>
  <si>
    <t>19499T</t>
  </si>
  <si>
    <t>St Oliver Plunkett Sp Sc</t>
  </si>
  <si>
    <t>Spec Sch Monkstown</t>
  </si>
  <si>
    <t>Alma Place</t>
  </si>
  <si>
    <t>Carrigbreannan</t>
  </si>
  <si>
    <t>A94H562</t>
  </si>
  <si>
    <t>19500B</t>
  </si>
  <si>
    <t>Phoenix Park Spec Sch</t>
  </si>
  <si>
    <t>Spec Sch Phoenix Pk</t>
  </si>
  <si>
    <t>Phoenix Park</t>
  </si>
  <si>
    <t>D08V098</t>
  </si>
  <si>
    <t>19501D</t>
  </si>
  <si>
    <t>Cahermore New Central S</t>
  </si>
  <si>
    <t>Cahermore Central N S</t>
  </si>
  <si>
    <t>Cahermore</t>
  </si>
  <si>
    <t>Allihies</t>
  </si>
  <si>
    <t>Beara</t>
  </si>
  <si>
    <t>P75R704</t>
  </si>
  <si>
    <t>19502F</t>
  </si>
  <si>
    <t>Scoil Aenghusa Jun Ns</t>
  </si>
  <si>
    <t>Sc Aonghusa</t>
  </si>
  <si>
    <t>Balrothery</t>
  </si>
  <si>
    <t>D24YN34</t>
  </si>
  <si>
    <t>19503H</t>
  </si>
  <si>
    <t>Scoil Chronain</t>
  </si>
  <si>
    <t>Scoil Chrónáin</t>
  </si>
  <si>
    <t>An Tsráid Mhór</t>
  </si>
  <si>
    <t>Ráth Cúil</t>
  </si>
  <si>
    <t>Co. Átha Cliath</t>
  </si>
  <si>
    <t>D24YW81</t>
  </si>
  <si>
    <t>19505L</t>
  </si>
  <si>
    <t>Sn Oilibheir</t>
  </si>
  <si>
    <t>An Chúil Mhín</t>
  </si>
  <si>
    <t>Cluain Saileach</t>
  </si>
  <si>
    <t>Baile Atha Cliath 15</t>
  </si>
  <si>
    <t>D15PX99</t>
  </si>
  <si>
    <t>19506N</t>
  </si>
  <si>
    <t>Cappatagle Central Sch</t>
  </si>
  <si>
    <t>Cappatagle Central</t>
  </si>
  <si>
    <t>Cappataggle</t>
  </si>
  <si>
    <t>H53D297</t>
  </si>
  <si>
    <t>19507P</t>
  </si>
  <si>
    <t>Scoil Chaitigheirn</t>
  </si>
  <si>
    <t>Chaitigheirn N S</t>
  </si>
  <si>
    <t>Na Haorai</t>
  </si>
  <si>
    <t>Beanntrai</t>
  </si>
  <si>
    <t>P75E516</t>
  </si>
  <si>
    <t>19509T</t>
  </si>
  <si>
    <t>Scoil Nano Nagle</t>
  </si>
  <si>
    <t>S N Nano Nagle</t>
  </si>
  <si>
    <t>Bawnoge</t>
  </si>
  <si>
    <t>D22VF68</t>
  </si>
  <si>
    <t>19510E</t>
  </si>
  <si>
    <t>Talbot Senior Ns</t>
  </si>
  <si>
    <t>Bawnogue Sen</t>
  </si>
  <si>
    <t>D22RT44</t>
  </si>
  <si>
    <t>19511G</t>
  </si>
  <si>
    <t>St Saviours Ns</t>
  </si>
  <si>
    <t>Ballybeg Ns</t>
  </si>
  <si>
    <t>Ballybeg Drive</t>
  </si>
  <si>
    <t>Waterford City</t>
  </si>
  <si>
    <t>X91Y472</t>
  </si>
  <si>
    <t>19512I</t>
  </si>
  <si>
    <t>Ballycasheen</t>
  </si>
  <si>
    <t>V93W594</t>
  </si>
  <si>
    <t>19515O</t>
  </si>
  <si>
    <t>Sn Naomh Treasa</t>
  </si>
  <si>
    <t>St. Teresa's Ps</t>
  </si>
  <si>
    <t>Hampton</t>
  </si>
  <si>
    <t>K32E925</t>
  </si>
  <si>
    <t>19518U</t>
  </si>
  <si>
    <t>S N Naomh Baoithin</t>
  </si>
  <si>
    <t>Naomh Baoithin</t>
  </si>
  <si>
    <t>Sc Naomh Baoithin</t>
  </si>
  <si>
    <t>St Johnston</t>
  </si>
  <si>
    <t>F93WN24</t>
  </si>
  <si>
    <t>19519W</t>
  </si>
  <si>
    <t>St Brids</t>
  </si>
  <si>
    <t>Drumcong Central Sch</t>
  </si>
  <si>
    <t>Drumcong Central School</t>
  </si>
  <si>
    <t>Drumcong</t>
  </si>
  <si>
    <t>N41VK20</t>
  </si>
  <si>
    <t>19520H</t>
  </si>
  <si>
    <t>St Josephs Spec Sch</t>
  </si>
  <si>
    <t>D24ND34</t>
  </si>
  <si>
    <t>19522L</t>
  </si>
  <si>
    <t>St Catherines Special School</t>
  </si>
  <si>
    <t>St Catherines Sp Sch</t>
  </si>
  <si>
    <t>Kilmullen Lane</t>
  </si>
  <si>
    <t>A63X935</t>
  </si>
  <si>
    <t>19523N</t>
  </si>
  <si>
    <t>School Of The Holy Spirit Special School</t>
  </si>
  <si>
    <t>Holy Spirit Spec Sch</t>
  </si>
  <si>
    <t>Callan Road</t>
  </si>
  <si>
    <t>R95DV56</t>
  </si>
  <si>
    <t>19524P</t>
  </si>
  <si>
    <t>Our Lady Immac Sen N S</t>
  </si>
  <si>
    <t>Muire Gan Smal Sins</t>
  </si>
  <si>
    <t>Our Lady Immac Sen Ns</t>
  </si>
  <si>
    <t>D17CK81</t>
  </si>
  <si>
    <t>19525R</t>
  </si>
  <si>
    <t>Mhichil Naofa</t>
  </si>
  <si>
    <t>S.N. Mhichil Naofa</t>
  </si>
  <si>
    <t>Ballinakilla</t>
  </si>
  <si>
    <t>Bere Island</t>
  </si>
  <si>
    <t>P75AK22</t>
  </si>
  <si>
    <t>19526T</t>
  </si>
  <si>
    <t>Sn Cill Dairbhre</t>
  </si>
  <si>
    <t>Kildorrery Central</t>
  </si>
  <si>
    <t>Fermoy Road</t>
  </si>
  <si>
    <t>Kildorrery</t>
  </si>
  <si>
    <t>P67 Vy68</t>
  </si>
  <si>
    <t>P67VY68</t>
  </si>
  <si>
    <t>19527V</t>
  </si>
  <si>
    <t>Cabra Central N S</t>
  </si>
  <si>
    <t>Cabra Central Ns</t>
  </si>
  <si>
    <t>A82FX44</t>
  </si>
  <si>
    <t>19528A</t>
  </si>
  <si>
    <t>Ramsgrange Central N S</t>
  </si>
  <si>
    <t>Ramsgrange Centr N S</t>
  </si>
  <si>
    <t>Y34HX56</t>
  </si>
  <si>
    <t>19529C</t>
  </si>
  <si>
    <t>Moycullen Central Ns</t>
  </si>
  <si>
    <t>H91HF10</t>
  </si>
  <si>
    <t>19533Q</t>
  </si>
  <si>
    <t>S N Muire Agus Iosef</t>
  </si>
  <si>
    <t>Bayside Senior School</t>
  </si>
  <si>
    <t>Verbena Ave</t>
  </si>
  <si>
    <t>Bayside</t>
  </si>
  <si>
    <t>D13EK83</t>
  </si>
  <si>
    <t>19534S</t>
  </si>
  <si>
    <t>Ballybay Central</t>
  </si>
  <si>
    <t>Ballybay</t>
  </si>
  <si>
    <t>N37RC82</t>
  </si>
  <si>
    <t>19535U</t>
  </si>
  <si>
    <t>Brackenstown Senior N S</t>
  </si>
  <si>
    <t>St Cronan's Senior Ns</t>
  </si>
  <si>
    <t>Brackenstown Road</t>
  </si>
  <si>
    <t>K67CH99</t>
  </si>
  <si>
    <t>19536W</t>
  </si>
  <si>
    <t>Balloonagh Bns</t>
  </si>
  <si>
    <t>Tralee Co Kerry</t>
  </si>
  <si>
    <t>V92R239</t>
  </si>
  <si>
    <t>19537B</t>
  </si>
  <si>
    <t>St Attractas Junior N S</t>
  </si>
  <si>
    <t>Meadowbrook Junior</t>
  </si>
  <si>
    <t>Meadowbrook</t>
  </si>
  <si>
    <t>D16P891</t>
  </si>
  <si>
    <t>19538D</t>
  </si>
  <si>
    <t>St Kevins Junior N S</t>
  </si>
  <si>
    <t>Holy Trinity Sois</t>
  </si>
  <si>
    <t>Newbrook Ave</t>
  </si>
  <si>
    <t>D13DK88</t>
  </si>
  <si>
    <t>19540N</t>
  </si>
  <si>
    <t>Clogheen Central N S</t>
  </si>
  <si>
    <t>St Mary's N S</t>
  </si>
  <si>
    <t>Clogheen</t>
  </si>
  <si>
    <t>E21F651</t>
  </si>
  <si>
    <t>19541P</t>
  </si>
  <si>
    <t>Belgard Heights N S</t>
  </si>
  <si>
    <t>Belgard Heights</t>
  </si>
  <si>
    <t>Scoil Ard Mhuire</t>
  </si>
  <si>
    <t>D24C621</t>
  </si>
  <si>
    <t>19542R</t>
  </si>
  <si>
    <t>St Thomas Junior National School</t>
  </si>
  <si>
    <t>Esker</t>
  </si>
  <si>
    <t>K78PF57</t>
  </si>
  <si>
    <t>19543T</t>
  </si>
  <si>
    <t>Scoil N An Croi Ro Naofa</t>
  </si>
  <si>
    <t>Killenarden</t>
  </si>
  <si>
    <t>Killinarden</t>
  </si>
  <si>
    <t>D24K528</t>
  </si>
  <si>
    <t>19544V</t>
  </si>
  <si>
    <t>Kilchreest Central Sch</t>
  </si>
  <si>
    <t>Kilchreest Central</t>
  </si>
  <si>
    <t>Kilchreest</t>
  </si>
  <si>
    <t>H62N766</t>
  </si>
  <si>
    <t>19545A</t>
  </si>
  <si>
    <t>St Patrick's Jnr Ns</t>
  </si>
  <si>
    <t>Corduff</t>
  </si>
  <si>
    <t>D15KD21</t>
  </si>
  <si>
    <t>19546C</t>
  </si>
  <si>
    <t>St Oliver Plunkett N S</t>
  </si>
  <si>
    <t>Rivermount Ii Ns</t>
  </si>
  <si>
    <t>St Helenas Drive</t>
  </si>
  <si>
    <t>D11XA46</t>
  </si>
  <si>
    <t>19547E</t>
  </si>
  <si>
    <t>St Francis Special Sch</t>
  </si>
  <si>
    <t>St Francis Spec Sch</t>
  </si>
  <si>
    <t>V93TX36</t>
  </si>
  <si>
    <t>19548G</t>
  </si>
  <si>
    <t>Nano Nagle N School</t>
  </si>
  <si>
    <t>Nano Nagle N Sch</t>
  </si>
  <si>
    <t>Nano Nagle Special Ns</t>
  </si>
  <si>
    <t>County Kerry</t>
  </si>
  <si>
    <t>V31A096</t>
  </si>
  <si>
    <t>19549I</t>
  </si>
  <si>
    <t>St Fintans Ns</t>
  </si>
  <si>
    <t>Fionntain Sutton</t>
  </si>
  <si>
    <t>St Fintan N S</t>
  </si>
  <si>
    <t>Carrickbrack Rd</t>
  </si>
  <si>
    <t>D13X528</t>
  </si>
  <si>
    <t>19550Q</t>
  </si>
  <si>
    <t>Ballymany Junior Ns</t>
  </si>
  <si>
    <t>Standhouse Rd.</t>
  </si>
  <si>
    <t>W12ED88</t>
  </si>
  <si>
    <t>19551S</t>
  </si>
  <si>
    <t>Inchicronan Central Ns</t>
  </si>
  <si>
    <t>Crusheen National School</t>
  </si>
  <si>
    <t>Crusheen</t>
  </si>
  <si>
    <t>V95 Kx43</t>
  </si>
  <si>
    <t>V95KX43</t>
  </si>
  <si>
    <t>19552U</t>
  </si>
  <si>
    <t>Naomh Tola</t>
  </si>
  <si>
    <t>Scoil Naomh Tola</t>
  </si>
  <si>
    <t>Tullyglass</t>
  </si>
  <si>
    <t>V14Y625</t>
  </si>
  <si>
    <t>19554B</t>
  </si>
  <si>
    <t>Bornacoola Ns</t>
  </si>
  <si>
    <t>Bornacoola</t>
  </si>
  <si>
    <t>N41YH05</t>
  </si>
  <si>
    <t>19556F</t>
  </si>
  <si>
    <t>St Killians Junior School</t>
  </si>
  <si>
    <t>St Kilians Jun N S</t>
  </si>
  <si>
    <t>Kingswood Heights</t>
  </si>
  <si>
    <t>Castleview</t>
  </si>
  <si>
    <t>D24H303</t>
  </si>
  <si>
    <t>19557H</t>
  </si>
  <si>
    <t>Caheragh Ns</t>
  </si>
  <si>
    <t>Caheragh</t>
  </si>
  <si>
    <t>P47AV25</t>
  </si>
  <si>
    <t>19559L</t>
  </si>
  <si>
    <t>Chriost Ri</t>
  </si>
  <si>
    <t>Cloughleigh</t>
  </si>
  <si>
    <t>V95YD26</t>
  </si>
  <si>
    <t>19560T</t>
  </si>
  <si>
    <t>St Marys Special School</t>
  </si>
  <si>
    <t>C15H735</t>
  </si>
  <si>
    <t>19565G</t>
  </si>
  <si>
    <t>Scoil Treasa Firhouse</t>
  </si>
  <si>
    <t>Sc Treasa</t>
  </si>
  <si>
    <t>Scoil Treasa</t>
  </si>
  <si>
    <t>Ballycullen Avenue</t>
  </si>
  <si>
    <t>Firhouse</t>
  </si>
  <si>
    <t>D24E985</t>
  </si>
  <si>
    <t>19566I</t>
  </si>
  <si>
    <t>Our Lady Queen Of Apostles</t>
  </si>
  <si>
    <t>Clonburris Ns</t>
  </si>
  <si>
    <t>Queen Of Apostles Ns</t>
  </si>
  <si>
    <t>Clonburris</t>
  </si>
  <si>
    <t>D22X729</t>
  </si>
  <si>
    <t>19567K</t>
  </si>
  <si>
    <t>Scoil Aine</t>
  </si>
  <si>
    <t>Scoil N Aine</t>
  </si>
  <si>
    <t>St Anne S Special Sch</t>
  </si>
  <si>
    <t>Merlin Park</t>
  </si>
  <si>
    <t>H91NN20</t>
  </si>
  <si>
    <t>19568M</t>
  </si>
  <si>
    <t>Bruskey</t>
  </si>
  <si>
    <t>H12YY15</t>
  </si>
  <si>
    <t>19569O</t>
  </si>
  <si>
    <t>Neillstown N S</t>
  </si>
  <si>
    <t>Neillstown Jnr Ws</t>
  </si>
  <si>
    <t>St Peter Apostle Ns</t>
  </si>
  <si>
    <t>Neillstown</t>
  </si>
  <si>
    <t>D22AK09</t>
  </si>
  <si>
    <t>19573F</t>
  </si>
  <si>
    <t>Kindlestown</t>
  </si>
  <si>
    <t>St Laurence's Ns</t>
  </si>
  <si>
    <t>A63Y6P9</t>
  </si>
  <si>
    <t>19574H</t>
  </si>
  <si>
    <t>Marley Grange Ns</t>
  </si>
  <si>
    <t>Divine Word Ns</t>
  </si>
  <si>
    <t>Marley Grange</t>
  </si>
  <si>
    <t>D16FF62</t>
  </si>
  <si>
    <t>19575J</t>
  </si>
  <si>
    <t>St Marys Junior N S</t>
  </si>
  <si>
    <t>Rowlagh Ns</t>
  </si>
  <si>
    <t>Rowlagh</t>
  </si>
  <si>
    <t>D22H504</t>
  </si>
  <si>
    <t>19576L</t>
  </si>
  <si>
    <t>S N Aenghusa</t>
  </si>
  <si>
    <t>Aengusa Senior</t>
  </si>
  <si>
    <t>Scoil N Aenghusa Sin</t>
  </si>
  <si>
    <t>D24PXW8</t>
  </si>
  <si>
    <t>19577N</t>
  </si>
  <si>
    <t>Scoil Iosa</t>
  </si>
  <si>
    <t>Tymon North Ns</t>
  </si>
  <si>
    <t>Scoil Nais Iosa</t>
  </si>
  <si>
    <t>Tymon North</t>
  </si>
  <si>
    <t>19578P</t>
  </si>
  <si>
    <t>St Helens Junior N S</t>
  </si>
  <si>
    <t>Martello Ns</t>
  </si>
  <si>
    <t>Martello</t>
  </si>
  <si>
    <t>D13KP93</t>
  </si>
  <si>
    <t>19582G</t>
  </si>
  <si>
    <t>St Maelruains N S</t>
  </si>
  <si>
    <t>St Maelruains</t>
  </si>
  <si>
    <t>Kilclare Avenue</t>
  </si>
  <si>
    <t>Jobstown</t>
  </si>
  <si>
    <t>D24YD74</t>
  </si>
  <si>
    <t>19583I</t>
  </si>
  <si>
    <t>St Josephs Senior N S</t>
  </si>
  <si>
    <t>Balcurris Senior</t>
  </si>
  <si>
    <t>St Josephs Senior Ns</t>
  </si>
  <si>
    <t>D11HY03</t>
  </si>
  <si>
    <t>19584K</t>
  </si>
  <si>
    <t>Scoil Chualann</t>
  </si>
  <si>
    <t>Bothar Vevay</t>
  </si>
  <si>
    <t>Bre</t>
  </si>
  <si>
    <t>Co Chill Mhantain</t>
  </si>
  <si>
    <t>A98VP93</t>
  </si>
  <si>
    <t>19587Q</t>
  </si>
  <si>
    <t>St Augustines Spec Sch</t>
  </si>
  <si>
    <t>St Augustians Sp Sch</t>
  </si>
  <si>
    <t>V94X339</t>
  </si>
  <si>
    <t>19589U</t>
  </si>
  <si>
    <t>Gaelscoil Inse Chor</t>
  </si>
  <si>
    <t>Scoil Lan Gaelach</t>
  </si>
  <si>
    <t>Droichead Na Hinse</t>
  </si>
  <si>
    <t>Baile Atha Cliath 8</t>
  </si>
  <si>
    <t>D08NR26</t>
  </si>
  <si>
    <t>19590F</t>
  </si>
  <si>
    <t>Physically Disabled Children</t>
  </si>
  <si>
    <t>Scoil Mochua Special School</t>
  </si>
  <si>
    <t>Old Nangor Road</t>
  </si>
  <si>
    <t>Deansrath</t>
  </si>
  <si>
    <t>D22KF84</t>
  </si>
  <si>
    <t>19592J</t>
  </si>
  <si>
    <t>St Bernadette Spec Sch</t>
  </si>
  <si>
    <t>St Bernadettes Sp Sc</t>
  </si>
  <si>
    <t>College Farm Road</t>
  </si>
  <si>
    <t>F92N289</t>
  </si>
  <si>
    <t>19594N</t>
  </si>
  <si>
    <t>Youth Encounter Project</t>
  </si>
  <si>
    <t>Youth Encounter Proj</t>
  </si>
  <si>
    <t>Deanstown Avenue</t>
  </si>
  <si>
    <t>D11HN88</t>
  </si>
  <si>
    <t>19595P</t>
  </si>
  <si>
    <t>St Marys Central School</t>
  </si>
  <si>
    <t>St Mary Central Sch</t>
  </si>
  <si>
    <t>P47NP80</t>
  </si>
  <si>
    <t>19596R</t>
  </si>
  <si>
    <t>Crosserlough N S</t>
  </si>
  <si>
    <t>Crosserlough</t>
  </si>
  <si>
    <t>A82TK30</t>
  </si>
  <si>
    <t>19597T</t>
  </si>
  <si>
    <t>An Linbh Iosa</t>
  </si>
  <si>
    <t>Ballycane</t>
  </si>
  <si>
    <t>W91Y266</t>
  </si>
  <si>
    <t>19598V</t>
  </si>
  <si>
    <t>Muire Na Ngael Ns</t>
  </si>
  <si>
    <t>Bay Estate School</t>
  </si>
  <si>
    <t>Bay Estate</t>
  </si>
  <si>
    <t>A91C953</t>
  </si>
  <si>
    <t>19599A</t>
  </si>
  <si>
    <t>St Kierans Spec School</t>
  </si>
  <si>
    <t>St Kierans Spec Sch</t>
  </si>
  <si>
    <t>Old Conna</t>
  </si>
  <si>
    <t>A98PD32</t>
  </si>
  <si>
    <t>19600F</t>
  </si>
  <si>
    <t>N S Naomh Mhuire</t>
  </si>
  <si>
    <t>Drumlea</t>
  </si>
  <si>
    <t>Via Cavan</t>
  </si>
  <si>
    <t>H12P596</t>
  </si>
  <si>
    <t>19601H</t>
  </si>
  <si>
    <t>St Philip The Apostle Junior N S</t>
  </si>
  <si>
    <t>Mountview Junior N S</t>
  </si>
  <si>
    <t>Mountview</t>
  </si>
  <si>
    <t>D15V124</t>
  </si>
  <si>
    <t>19603L</t>
  </si>
  <si>
    <t>St Gabriels School</t>
  </si>
  <si>
    <t>St Gabriels Sch</t>
  </si>
  <si>
    <t>Crabtree House</t>
  </si>
  <si>
    <t>Springfield Drive</t>
  </si>
  <si>
    <t>V94PY90</t>
  </si>
  <si>
    <t>19604N</t>
  </si>
  <si>
    <t>Horeswood</t>
  </si>
  <si>
    <t>Campile</t>
  </si>
  <si>
    <t>Y34PD77</t>
  </si>
  <si>
    <t>19605P</t>
  </si>
  <si>
    <t>Scoil Nais Mhuire Sois</t>
  </si>
  <si>
    <t>Blakestown Junior</t>
  </si>
  <si>
    <t>Blakestown</t>
  </si>
  <si>
    <t>Mulhuddart</t>
  </si>
  <si>
    <t>D15F293</t>
  </si>
  <si>
    <t>19607T</t>
  </si>
  <si>
    <t>Kilpatrick Ns</t>
  </si>
  <si>
    <t>St Kenny Ns</t>
  </si>
  <si>
    <t>Kilpatrick</t>
  </si>
  <si>
    <t>N91H003</t>
  </si>
  <si>
    <t>19608V</t>
  </si>
  <si>
    <t>St Killians N S</t>
  </si>
  <si>
    <t>A82EA36</t>
  </si>
  <si>
    <t>19611K</t>
  </si>
  <si>
    <t>Scoil Naomh Colmcille</t>
  </si>
  <si>
    <t>Donaghmede N S D</t>
  </si>
  <si>
    <t>Newbrook Rd</t>
  </si>
  <si>
    <t>D13N722</t>
  </si>
  <si>
    <t>19612M</t>
  </si>
  <si>
    <t>Dalkey School Project</t>
  </si>
  <si>
    <t>Glenageary Lodge</t>
  </si>
  <si>
    <t>Glenageary</t>
  </si>
  <si>
    <t>A96RX32</t>
  </si>
  <si>
    <t>19613O</t>
  </si>
  <si>
    <t>Scoil Cnoc Mhuire Sin</t>
  </si>
  <si>
    <t>Knockmore Ave</t>
  </si>
  <si>
    <t>D24TF65</t>
  </si>
  <si>
    <t>19614Q</t>
  </si>
  <si>
    <t>Naomh Bodain</t>
  </si>
  <si>
    <t>Culdaff</t>
  </si>
  <si>
    <t>F93EP30</t>
  </si>
  <si>
    <t>19615S</t>
  </si>
  <si>
    <t>Scoil Aonghusa</t>
  </si>
  <si>
    <t>Cahir Road</t>
  </si>
  <si>
    <t>E25HY45</t>
  </si>
  <si>
    <t>19616U</t>
  </si>
  <si>
    <t>Tallow</t>
  </si>
  <si>
    <t>P51W212</t>
  </si>
  <si>
    <t>19617W</t>
  </si>
  <si>
    <t>St Martin De Porres N S</t>
  </si>
  <si>
    <t>St Martins Aylesbury</t>
  </si>
  <si>
    <t>Heatherview Lawn</t>
  </si>
  <si>
    <t>Aylesbury</t>
  </si>
  <si>
    <t>D24HF54</t>
  </si>
  <si>
    <t>19618B</t>
  </si>
  <si>
    <t>St Pauls Sen Ns</t>
  </si>
  <si>
    <t>Ayrfield Sen Ns</t>
  </si>
  <si>
    <t>D13DD74</t>
  </si>
  <si>
    <t>19619D</t>
  </si>
  <si>
    <t>St Malachys Ns</t>
  </si>
  <si>
    <t>Rivermount Parish</t>
  </si>
  <si>
    <t>St. Helena's Road</t>
  </si>
  <si>
    <t>D11Y880</t>
  </si>
  <si>
    <t>19624T</t>
  </si>
  <si>
    <t>Scoil Nais Caitriona</t>
  </si>
  <si>
    <t>St Catherine's Ns</t>
  </si>
  <si>
    <t>Kenure</t>
  </si>
  <si>
    <t>Rush</t>
  </si>
  <si>
    <t>K56TY32</t>
  </si>
  <si>
    <t>19625V</t>
  </si>
  <si>
    <t>Scoil Réalt Na Mara</t>
  </si>
  <si>
    <t>Skerries Ns</t>
  </si>
  <si>
    <t>Balbriggan Road</t>
  </si>
  <si>
    <t>K34VW10</t>
  </si>
  <si>
    <t>19626A</t>
  </si>
  <si>
    <t>St Canices Central N S</t>
  </si>
  <si>
    <t>St Canices Ns</t>
  </si>
  <si>
    <t>Granges Road</t>
  </si>
  <si>
    <t>R95PK80</t>
  </si>
  <si>
    <t>19627C</t>
  </si>
  <si>
    <t>John Paul Ii N S</t>
  </si>
  <si>
    <t>Senesta N S</t>
  </si>
  <si>
    <t>Sonesta</t>
  </si>
  <si>
    <t>K36P796</t>
  </si>
  <si>
    <t>19628E</t>
  </si>
  <si>
    <t>St Fiachras Sen N S</t>
  </si>
  <si>
    <t>Beaumont Sen Ns</t>
  </si>
  <si>
    <t>St. Fiachras Sns</t>
  </si>
  <si>
    <t>D05K3C3</t>
  </si>
  <si>
    <t>19629G</t>
  </si>
  <si>
    <t>Holy Cross School</t>
  </si>
  <si>
    <t>Ballycarnane</t>
  </si>
  <si>
    <t>X91E003</t>
  </si>
  <si>
    <t>19630O</t>
  </si>
  <si>
    <t>Linn Dara Child And Adolescent (Camhs) Inpatient Special School</t>
  </si>
  <si>
    <t>Linn Dara School</t>
  </si>
  <si>
    <t>Cherry Orchard Hospital</t>
  </si>
  <si>
    <t>D10K033</t>
  </si>
  <si>
    <t>19631Q</t>
  </si>
  <si>
    <t>Gaelscoil Mhic Easmainn</t>
  </si>
  <si>
    <t>Rath Ronain</t>
  </si>
  <si>
    <t>V92Y973</t>
  </si>
  <si>
    <t>19632S</t>
  </si>
  <si>
    <t>Ballinahowen Ns</t>
  </si>
  <si>
    <t>Ballinahown Ns</t>
  </si>
  <si>
    <t>N37F744</t>
  </si>
  <si>
    <t>19633U</t>
  </si>
  <si>
    <t>Moyle N S</t>
  </si>
  <si>
    <t>Moyle Ns</t>
  </si>
  <si>
    <t>Lifford Co Donegal</t>
  </si>
  <si>
    <t>F93XD25</t>
  </si>
  <si>
    <t>19635B</t>
  </si>
  <si>
    <t>Ransboro New Central</t>
  </si>
  <si>
    <t>Ransboro N.S</t>
  </si>
  <si>
    <t>Knocknhaur</t>
  </si>
  <si>
    <t>F91TV77</t>
  </si>
  <si>
    <t>19636D</t>
  </si>
  <si>
    <t>St Patricks Senior School</t>
  </si>
  <si>
    <t>Corduff Senior Ns</t>
  </si>
  <si>
    <t>D15W261</t>
  </si>
  <si>
    <t>19637F</t>
  </si>
  <si>
    <t>Scoil Fionnbarra</t>
  </si>
  <si>
    <t>Beal Atha Ghaorthaidh</t>
  </si>
  <si>
    <t>P12PC04</t>
  </si>
  <si>
    <t>19638H</t>
  </si>
  <si>
    <t>Coolderry Central Ns</t>
  </si>
  <si>
    <t>R42ER23</t>
  </si>
  <si>
    <t>19640R</t>
  </si>
  <si>
    <t>Lismackin</t>
  </si>
  <si>
    <t>E53Y589</t>
  </si>
  <si>
    <t>19641T</t>
  </si>
  <si>
    <t>Scoil Cholmcille Junior Ns</t>
  </si>
  <si>
    <t>A96FA40</t>
  </si>
  <si>
    <t>19642V</t>
  </si>
  <si>
    <t>St Peter Apostle Sen Ns</t>
  </si>
  <si>
    <t>Neilstown</t>
  </si>
  <si>
    <t>D22WR59</t>
  </si>
  <si>
    <t>19643A</t>
  </si>
  <si>
    <t>St Philips Senior N S</t>
  </si>
  <si>
    <t>St Philips Senior Ns</t>
  </si>
  <si>
    <t>D15RC56</t>
  </si>
  <si>
    <t>19644C</t>
  </si>
  <si>
    <t>St Ciarans N S</t>
  </si>
  <si>
    <t>Hartstown N S</t>
  </si>
  <si>
    <t>Hartstown</t>
  </si>
  <si>
    <t>D15ED83</t>
  </si>
  <si>
    <t>19645E</t>
  </si>
  <si>
    <t>St Oliv Plunketts Ns</t>
  </si>
  <si>
    <t>Heywood Rd</t>
  </si>
  <si>
    <t>E91NW22</t>
  </si>
  <si>
    <t>19646G</t>
  </si>
  <si>
    <t>Scoil Santain</t>
  </si>
  <si>
    <t>Gaelscoil Santain</t>
  </si>
  <si>
    <t>Bóthar Na Habhann Móire</t>
  </si>
  <si>
    <t>Tamhlacht</t>
  </si>
  <si>
    <t>Baile Áth Cliath 24</t>
  </si>
  <si>
    <t>D24TW35</t>
  </si>
  <si>
    <t>19647I</t>
  </si>
  <si>
    <t>St Marys Sen N S</t>
  </si>
  <si>
    <t>Rowlagh 2</t>
  </si>
  <si>
    <t>D22WN40</t>
  </si>
  <si>
    <t>19650U</t>
  </si>
  <si>
    <t>Scoil Cholmain Naofa</t>
  </si>
  <si>
    <t>Bellview Ns</t>
  </si>
  <si>
    <t>Bellview</t>
  </si>
  <si>
    <t>N91DX74</t>
  </si>
  <si>
    <t>19651W</t>
  </si>
  <si>
    <t>Carracastle Central Ns</t>
  </si>
  <si>
    <t>Carracastle Central</t>
  </si>
  <si>
    <t>Carracastle</t>
  </si>
  <si>
    <t>F45VK23</t>
  </si>
  <si>
    <t>19652B</t>
  </si>
  <si>
    <t>An Chroi Ro Naofa Sois</t>
  </si>
  <si>
    <t>An Chroi Ro Naofa Jns</t>
  </si>
  <si>
    <t>19653D</t>
  </si>
  <si>
    <t>San Carlo Junior Ns</t>
  </si>
  <si>
    <t>San Carlo Jun Ns</t>
  </si>
  <si>
    <t>W23FK06</t>
  </si>
  <si>
    <t>19658N</t>
  </si>
  <si>
    <t>Bishop Shanahan Ns</t>
  </si>
  <si>
    <t>D6WX093</t>
  </si>
  <si>
    <t>19659P</t>
  </si>
  <si>
    <t>Fenit</t>
  </si>
  <si>
    <t>V92YW52</t>
  </si>
  <si>
    <t>19660A</t>
  </si>
  <si>
    <t>Rush Ns</t>
  </si>
  <si>
    <t>K56VK88</t>
  </si>
  <si>
    <t>19661C</t>
  </si>
  <si>
    <t>St Gabriels Ns</t>
  </si>
  <si>
    <t>Loretta Dunphy</t>
  </si>
  <si>
    <t>Ballyfermot Road</t>
  </si>
  <si>
    <t>D10KD76</t>
  </si>
  <si>
    <t>19662E</t>
  </si>
  <si>
    <t>Dominican Convent St. Michael's Sch</t>
  </si>
  <si>
    <t>St. Michael's School</t>
  </si>
  <si>
    <t>Kylemore Road, Ballyfermot,</t>
  </si>
  <si>
    <t>D10YK84</t>
  </si>
  <si>
    <t>19663G</t>
  </si>
  <si>
    <t>St Raphaels Ns</t>
  </si>
  <si>
    <t>Dominican Convent</t>
  </si>
  <si>
    <t>Kylemore Road</t>
  </si>
  <si>
    <t>D10XW56</t>
  </si>
  <si>
    <t>19667O</t>
  </si>
  <si>
    <t>Our Lady Of Lourdes N S</t>
  </si>
  <si>
    <t>Rosbrien</t>
  </si>
  <si>
    <t>V94Y6N9</t>
  </si>
  <si>
    <t>19668Q</t>
  </si>
  <si>
    <t>St Francis Senior N S</t>
  </si>
  <si>
    <t>St Frances Sen N S</t>
  </si>
  <si>
    <t>Clonshaugh Drive,</t>
  </si>
  <si>
    <t>Priorswood,</t>
  </si>
  <si>
    <t>D17F978</t>
  </si>
  <si>
    <t>19669S</t>
  </si>
  <si>
    <t>Lady Of Good Counsel Ns</t>
  </si>
  <si>
    <t>Our Lady Of Good Counsel</t>
  </si>
  <si>
    <t>Mourne Rd</t>
  </si>
  <si>
    <t>D12H213</t>
  </si>
  <si>
    <t>19671F</t>
  </si>
  <si>
    <t>Abbeylands</t>
  </si>
  <si>
    <t>C15V067</t>
  </si>
  <si>
    <t>19672H</t>
  </si>
  <si>
    <t>Scoil Muire Na Ngrast</t>
  </si>
  <si>
    <t>Belgooly Central Ns</t>
  </si>
  <si>
    <t>Beal Guala</t>
  </si>
  <si>
    <t>P17XT32</t>
  </si>
  <si>
    <t>19673J</t>
  </si>
  <si>
    <t>Avenue Road</t>
  </si>
  <si>
    <t>A91D786</t>
  </si>
  <si>
    <t>19675N</t>
  </si>
  <si>
    <t>Kilcullen Central Ns</t>
  </si>
  <si>
    <t>R56RK83</t>
  </si>
  <si>
    <t>19676P</t>
  </si>
  <si>
    <t>K78N8X6</t>
  </si>
  <si>
    <t>19677R</t>
  </si>
  <si>
    <t>Upperchurch Central Ns</t>
  </si>
  <si>
    <t>E41DY88</t>
  </si>
  <si>
    <t>19678T</t>
  </si>
  <si>
    <t>St Pauls Senior Ns</t>
  </si>
  <si>
    <t>Marley's Lane</t>
  </si>
  <si>
    <t>A92D232</t>
  </si>
  <si>
    <t>19679V</t>
  </si>
  <si>
    <t>S N Aodhain Naofa</t>
  </si>
  <si>
    <t>An Babhun Bui</t>
  </si>
  <si>
    <t>Beal Tairbirt</t>
  </si>
  <si>
    <t>H14V128</t>
  </si>
  <si>
    <t>19680G</t>
  </si>
  <si>
    <t>Scoil C.Ui Dhalaigh</t>
  </si>
  <si>
    <t>Scoil Chearbhaill Uí Dhálaigh</t>
  </si>
  <si>
    <t>Léim An Bhradáin</t>
  </si>
  <si>
    <t>Co Chill Dara</t>
  </si>
  <si>
    <t>W23PF67</t>
  </si>
  <si>
    <t>19684O</t>
  </si>
  <si>
    <t>Scoil Eoin Phoil</t>
  </si>
  <si>
    <t>Green Lane,</t>
  </si>
  <si>
    <t>Leixlip,</t>
  </si>
  <si>
    <t>W23FY81</t>
  </si>
  <si>
    <t>19685Q</t>
  </si>
  <si>
    <t>Scoil Chartha Naofa</t>
  </si>
  <si>
    <t>S N Chartha Naofa</t>
  </si>
  <si>
    <t>Chill Chartha</t>
  </si>
  <si>
    <t>F94KC99</t>
  </si>
  <si>
    <t>19686S</t>
  </si>
  <si>
    <t>St Macartans Central</t>
  </si>
  <si>
    <t>St. Macartan's N.S.</t>
  </si>
  <si>
    <t>Bundoran</t>
  </si>
  <si>
    <t>F94EH33</t>
  </si>
  <si>
    <t>19687U</t>
  </si>
  <si>
    <t>Ferryhouse</t>
  </si>
  <si>
    <t>E91RF38</t>
  </si>
  <si>
    <t>19688W</t>
  </si>
  <si>
    <t>Dromore West Central</t>
  </si>
  <si>
    <t>Dromore West</t>
  </si>
  <si>
    <t>F26VW50</t>
  </si>
  <si>
    <t>19689B</t>
  </si>
  <si>
    <t>Bansha National School</t>
  </si>
  <si>
    <t>E34KX68</t>
  </si>
  <si>
    <t>19690J</t>
  </si>
  <si>
    <t>Clonoulty Central N S</t>
  </si>
  <si>
    <t>Clonoulty Central</t>
  </si>
  <si>
    <t>Clonouty</t>
  </si>
  <si>
    <t>E25E370</t>
  </si>
  <si>
    <t>19692N</t>
  </si>
  <si>
    <t>St John The Baptist</t>
  </si>
  <si>
    <t>Girls Primary School</t>
  </si>
  <si>
    <t>Old Road</t>
  </si>
  <si>
    <t>E25V627</t>
  </si>
  <si>
    <t>19693P</t>
  </si>
  <si>
    <t>Mary Queen Of Ireland N S</t>
  </si>
  <si>
    <t>Toberburr N S</t>
  </si>
  <si>
    <t>Toberburr</t>
  </si>
  <si>
    <t>K67E718</t>
  </si>
  <si>
    <t>19694R</t>
  </si>
  <si>
    <t>Scoil Mhuire Sin</t>
  </si>
  <si>
    <t>Blakestown 2</t>
  </si>
  <si>
    <t>D15YK58</t>
  </si>
  <si>
    <t>19696V</t>
  </si>
  <si>
    <t>Cashel Deanery</t>
  </si>
  <si>
    <t>E25NV05</t>
  </si>
  <si>
    <t>19698C</t>
  </si>
  <si>
    <t>St Aidans Ns</t>
  </si>
  <si>
    <t>Smithstown</t>
  </si>
  <si>
    <t>V14AW77</t>
  </si>
  <si>
    <t>19700J</t>
  </si>
  <si>
    <t>Lisdoonvarna N S</t>
  </si>
  <si>
    <t>Lisdoonvarna</t>
  </si>
  <si>
    <t>V95P226</t>
  </si>
  <si>
    <t>19702N</t>
  </si>
  <si>
    <t>St Thomas Junior N S</t>
  </si>
  <si>
    <t>St Thomas J N S</t>
  </si>
  <si>
    <t>D24X577</t>
  </si>
  <si>
    <t>19703P</t>
  </si>
  <si>
    <t>Drumcorrin N S</t>
  </si>
  <si>
    <t>Drumcorrin National School</t>
  </si>
  <si>
    <t>H16AK79</t>
  </si>
  <si>
    <t>19705T</t>
  </si>
  <si>
    <t>Catherine Mc Auley N Sc</t>
  </si>
  <si>
    <t>Neasa Sheahan</t>
  </si>
  <si>
    <t>59 Lower Baggot Street</t>
  </si>
  <si>
    <t>D02C625</t>
  </si>
  <si>
    <t>19707A</t>
  </si>
  <si>
    <t>St Ronans N S</t>
  </si>
  <si>
    <t>Deansrath N S</t>
  </si>
  <si>
    <t>D22C861</t>
  </si>
  <si>
    <t>19710M</t>
  </si>
  <si>
    <t>Barnacarroll Central Ns</t>
  </si>
  <si>
    <t>Barnacarroll Cns</t>
  </si>
  <si>
    <t>Barnacarroll</t>
  </si>
  <si>
    <t>F12D406</t>
  </si>
  <si>
    <t>19713S</t>
  </si>
  <si>
    <t>Arden Boys Ns</t>
  </si>
  <si>
    <t>R35HN70</t>
  </si>
  <si>
    <t>19714U</t>
  </si>
  <si>
    <t>Mhuire Ar Chnoc Haoine</t>
  </si>
  <si>
    <t>Mhuire Ar Chnoc</t>
  </si>
  <si>
    <t>Knocknaheeny</t>
  </si>
  <si>
    <t>T23AH26</t>
  </si>
  <si>
    <t>19716B</t>
  </si>
  <si>
    <t>St Attractas Senior N S</t>
  </si>
  <si>
    <t>St Attracta's Senior Ns</t>
  </si>
  <si>
    <t>D16HW66</t>
  </si>
  <si>
    <t>19719H</t>
  </si>
  <si>
    <t>Mid West School For The Deaf</t>
  </si>
  <si>
    <t>Sch For Hearing Imp</t>
  </si>
  <si>
    <t>V94E9N2</t>
  </si>
  <si>
    <t>19720P</t>
  </si>
  <si>
    <t>N Micheal Agus Padraig</t>
  </si>
  <si>
    <t>Cootehall Central Ns</t>
  </si>
  <si>
    <t>St. Michael's &amp; St. Patrick's N.S.</t>
  </si>
  <si>
    <t>F52TV26</t>
  </si>
  <si>
    <t>19721R</t>
  </si>
  <si>
    <t>Holy Family Junior N S</t>
  </si>
  <si>
    <t>Forest Fields</t>
  </si>
  <si>
    <t>K67PX92</t>
  </si>
  <si>
    <t>19723V</t>
  </si>
  <si>
    <t>Queen Of Angels Primary School</t>
  </si>
  <si>
    <t>Wedgewood</t>
  </si>
  <si>
    <t>D16AX05</t>
  </si>
  <si>
    <t>19724A</t>
  </si>
  <si>
    <t>Little Angels Spec Sch</t>
  </si>
  <si>
    <t>Knocknamona</t>
  </si>
  <si>
    <t>F92PK60</t>
  </si>
  <si>
    <t>19725C</t>
  </si>
  <si>
    <t>Gaelscoil Eanna</t>
  </si>
  <si>
    <t>Scoil Eanna L G</t>
  </si>
  <si>
    <t>Br. Ath Throim</t>
  </si>
  <si>
    <t>C15WF67</t>
  </si>
  <si>
    <t>19726E</t>
  </si>
  <si>
    <t>Stradbally C. Of Ire. Ns</t>
  </si>
  <si>
    <t>St James C. Of Ire. N. S.</t>
  </si>
  <si>
    <t>X42HN63</t>
  </si>
  <si>
    <t>19727G</t>
  </si>
  <si>
    <t>St Marys Central N S</t>
  </si>
  <si>
    <t>Belmont Avenue</t>
  </si>
  <si>
    <t>Donnybrook</t>
  </si>
  <si>
    <t>D04K025</t>
  </si>
  <si>
    <t>19730S</t>
  </si>
  <si>
    <t>Scoil Oilibheir</t>
  </si>
  <si>
    <t>St Olivers N School</t>
  </si>
  <si>
    <t>Ballincollie Road</t>
  </si>
  <si>
    <t>Ballyvolane</t>
  </si>
  <si>
    <t>T23XF51</t>
  </si>
  <si>
    <t>19734D</t>
  </si>
  <si>
    <t>St Francis N S</t>
  </si>
  <si>
    <t>A63YX22</t>
  </si>
  <si>
    <t>19736H</t>
  </si>
  <si>
    <t>A81PP78</t>
  </si>
  <si>
    <t>19737J</t>
  </si>
  <si>
    <t>Castleblayney Cent N S</t>
  </si>
  <si>
    <t>Castleblayney Cent</t>
  </si>
  <si>
    <t>A75E653</t>
  </si>
  <si>
    <t>19738L</t>
  </si>
  <si>
    <t>St Dympnas Ns</t>
  </si>
  <si>
    <t>Tydavnet</t>
  </si>
  <si>
    <t>H18FK12</t>
  </si>
  <si>
    <t>19739N</t>
  </si>
  <si>
    <t>Scoil Mhuire Coolcotts</t>
  </si>
  <si>
    <t>Coolcotts</t>
  </si>
  <si>
    <t>Y35TR29</t>
  </si>
  <si>
    <t>19740V</t>
  </si>
  <si>
    <t>S N Aonghusa</t>
  </si>
  <si>
    <t>A92PY18</t>
  </si>
  <si>
    <t>19741A</t>
  </si>
  <si>
    <t>Broadway</t>
  </si>
  <si>
    <t>Y35DE42</t>
  </si>
  <si>
    <t>19742C</t>
  </si>
  <si>
    <t>St Colmcille Senior N S</t>
  </si>
  <si>
    <t>Knocklyon Sen</t>
  </si>
  <si>
    <t>D16W8K0</t>
  </si>
  <si>
    <t>19743E</t>
  </si>
  <si>
    <t>St Bernadettes Junior N S</t>
  </si>
  <si>
    <t>St Bernadettes Junior Ns</t>
  </si>
  <si>
    <t>Quarryvale</t>
  </si>
  <si>
    <t>D22CD39</t>
  </si>
  <si>
    <t>19744G</t>
  </si>
  <si>
    <t>Nioclas Naofa</t>
  </si>
  <si>
    <t>H54PD32</t>
  </si>
  <si>
    <t>19745I</t>
  </si>
  <si>
    <t>Scartaglin New Cent Sc</t>
  </si>
  <si>
    <t>Scartaglen National School</t>
  </si>
  <si>
    <t>Scairteach A Ghlinne</t>
  </si>
  <si>
    <t>V93Y443</t>
  </si>
  <si>
    <t>19747M</t>
  </si>
  <si>
    <t>Scoil Bhride Ns</t>
  </si>
  <si>
    <t>R32EV18</t>
  </si>
  <si>
    <t>19748O</t>
  </si>
  <si>
    <t>Scoil Mhuire Na Naird</t>
  </si>
  <si>
    <t>Sc Mhuire Na Naird</t>
  </si>
  <si>
    <t>Y14W866</t>
  </si>
  <si>
    <t>19750B</t>
  </si>
  <si>
    <t>Co. Laois.</t>
  </si>
  <si>
    <t>R32A566</t>
  </si>
  <si>
    <t>19753H</t>
  </si>
  <si>
    <t>St Emer's National School</t>
  </si>
  <si>
    <t>St Emers</t>
  </si>
  <si>
    <t>Templemichael</t>
  </si>
  <si>
    <t>N39ND29</t>
  </si>
  <si>
    <t>19754J</t>
  </si>
  <si>
    <t>Bray School Project N S</t>
  </si>
  <si>
    <t>Bray School Project</t>
  </si>
  <si>
    <t>Killarney Rd</t>
  </si>
  <si>
    <t>Ballywaltrim</t>
  </si>
  <si>
    <t>A98RT02</t>
  </si>
  <si>
    <t>19755L</t>
  </si>
  <si>
    <t>Sacred Heart N S</t>
  </si>
  <si>
    <t>Huntstown</t>
  </si>
  <si>
    <t>D15KF65</t>
  </si>
  <si>
    <t>19756N</t>
  </si>
  <si>
    <t>St Conals</t>
  </si>
  <si>
    <t>St. Conal's N.S.</t>
  </si>
  <si>
    <t>Narin</t>
  </si>
  <si>
    <t>Portnoo</t>
  </si>
  <si>
    <t>F94P021</t>
  </si>
  <si>
    <t>19757P</t>
  </si>
  <si>
    <t>St Michaels Spec Sch</t>
  </si>
  <si>
    <t>Hackettstown</t>
  </si>
  <si>
    <t>K34XE38</t>
  </si>
  <si>
    <t>19759T</t>
  </si>
  <si>
    <t>St Marys Spec Sch</t>
  </si>
  <si>
    <t>Rochestown</t>
  </si>
  <si>
    <t>T12PV05</t>
  </si>
  <si>
    <t>19760E</t>
  </si>
  <si>
    <t>Scoil Triest</t>
  </si>
  <si>
    <t>Lota</t>
  </si>
  <si>
    <t>T23W920</t>
  </si>
  <si>
    <t>19761G</t>
  </si>
  <si>
    <t>Dungourney Central N Sc</t>
  </si>
  <si>
    <t>Dungourney N School</t>
  </si>
  <si>
    <t>Dungourney</t>
  </si>
  <si>
    <t>P25Y838</t>
  </si>
  <si>
    <t>19762I</t>
  </si>
  <si>
    <t>St Helens Senior N S</t>
  </si>
  <si>
    <t>Limetree Ave</t>
  </si>
  <si>
    <t>D13X326</t>
  </si>
  <si>
    <t>19764M</t>
  </si>
  <si>
    <t>Our Lady Of Wayside N S</t>
  </si>
  <si>
    <t>Bluebell N S</t>
  </si>
  <si>
    <t>D12KC63</t>
  </si>
  <si>
    <t>19765O</t>
  </si>
  <si>
    <t>St Thomas Senior N S</t>
  </si>
  <si>
    <t>St Thomas Snr</t>
  </si>
  <si>
    <t>D24YN90</t>
  </si>
  <si>
    <t>19768U</t>
  </si>
  <si>
    <t>A84X762</t>
  </si>
  <si>
    <t>19769W</t>
  </si>
  <si>
    <t>Scoil Thomais</t>
  </si>
  <si>
    <t>Laurel Lodge</t>
  </si>
  <si>
    <t>D15VW02</t>
  </si>
  <si>
    <t>19770H</t>
  </si>
  <si>
    <t>Gurteen Central Ns</t>
  </si>
  <si>
    <t>Gurteen Central Scho</t>
  </si>
  <si>
    <t>H53K634</t>
  </si>
  <si>
    <t>19771J</t>
  </si>
  <si>
    <t>Scoil Barra</t>
  </si>
  <si>
    <t>Innishmore</t>
  </si>
  <si>
    <t>Baile An Chollaigh</t>
  </si>
  <si>
    <t>P31H578</t>
  </si>
  <si>
    <t>19773N</t>
  </si>
  <si>
    <t>St Nicholas Spec Sch</t>
  </si>
  <si>
    <t>F26AV20</t>
  </si>
  <si>
    <t>19774P</t>
  </si>
  <si>
    <t>St Josephs Mxd N S</t>
  </si>
  <si>
    <t>St Josephs East Wall</t>
  </si>
  <si>
    <t>East Wall Road</t>
  </si>
  <si>
    <t>D03HF24</t>
  </si>
  <si>
    <t>19775R</t>
  </si>
  <si>
    <t>Scoil Cnoc Mhuire Junior</t>
  </si>
  <si>
    <t>Cnoc Mhuire Jun</t>
  </si>
  <si>
    <t>D24C921</t>
  </si>
  <si>
    <t>19776T</t>
  </si>
  <si>
    <t>Geesala Central School</t>
  </si>
  <si>
    <t>Geesala Ns</t>
  </si>
  <si>
    <t>Gaoth Sáile</t>
  </si>
  <si>
    <t>F26V677</t>
  </si>
  <si>
    <t>19777V</t>
  </si>
  <si>
    <t>Gaelscoil Mide</t>
  </si>
  <si>
    <t>Gaelscoil Míde</t>
  </si>
  <si>
    <t>Bóthar An Ghleanntain Ghlais</t>
  </si>
  <si>
    <t>Cill Bharróg</t>
  </si>
  <si>
    <t>Baile Átha Cliath 5</t>
  </si>
  <si>
    <t>D05YN51</t>
  </si>
  <si>
    <t>19779C</t>
  </si>
  <si>
    <t>Gaelscoil Na Cille</t>
  </si>
  <si>
    <t>Cill Dheaglain</t>
  </si>
  <si>
    <t>A84TX36</t>
  </si>
  <si>
    <t>19780K</t>
  </si>
  <si>
    <t>Mullaghrafferty</t>
  </si>
  <si>
    <t>A81NX62</t>
  </si>
  <si>
    <t>19782O</t>
  </si>
  <si>
    <t>Brookfield N S</t>
  </si>
  <si>
    <t>Brookfield</t>
  </si>
  <si>
    <t>D24X343</t>
  </si>
  <si>
    <t>19784S</t>
  </si>
  <si>
    <t>St Laserians Mxd Ns</t>
  </si>
  <si>
    <t>Leighlinbridge Ns</t>
  </si>
  <si>
    <t>Leighlinbridge</t>
  </si>
  <si>
    <t>R93YY72</t>
  </si>
  <si>
    <t>19785U</t>
  </si>
  <si>
    <t>St Bernadettes Senior N S</t>
  </si>
  <si>
    <t>D22PW58</t>
  </si>
  <si>
    <t>19786W</t>
  </si>
  <si>
    <t>Castledermot Ns Mxd</t>
  </si>
  <si>
    <t>Scoil Diarmada</t>
  </si>
  <si>
    <t>Athy Road</t>
  </si>
  <si>
    <t>R14FX46</t>
  </si>
  <si>
    <t>19788D</t>
  </si>
  <si>
    <t>St Kevins School</t>
  </si>
  <si>
    <t>The Rectory</t>
  </si>
  <si>
    <t>Infirmary Road</t>
  </si>
  <si>
    <t>T12DH58</t>
  </si>
  <si>
    <t>19789F</t>
  </si>
  <si>
    <t>Scoil Micheal Naofa</t>
  </si>
  <si>
    <t>F45TR63</t>
  </si>
  <si>
    <t>19791P</t>
  </si>
  <si>
    <t>Scoil Tíghearnach Naofa</t>
  </si>
  <si>
    <t>Scoil Tíghearnach Noafa</t>
  </si>
  <si>
    <t>Cullohill</t>
  </si>
  <si>
    <t>R32WV79</t>
  </si>
  <si>
    <t>19792R</t>
  </si>
  <si>
    <t>St Brigids Spec Sch</t>
  </si>
  <si>
    <t>St Brigids Sp Sch</t>
  </si>
  <si>
    <t>Harbour Street</t>
  </si>
  <si>
    <t>N91DH97</t>
  </si>
  <si>
    <t>19793T</t>
  </si>
  <si>
    <t>St Thomas Special Sch</t>
  </si>
  <si>
    <t>St Thomas Spec Sch</t>
  </si>
  <si>
    <t>Clonshaugh</t>
  </si>
  <si>
    <t>D17E283</t>
  </si>
  <si>
    <t>19794V</t>
  </si>
  <si>
    <t>Aghards N S</t>
  </si>
  <si>
    <t>Scoil Mochua - Aghards</t>
  </si>
  <si>
    <t>Scoil Mochua</t>
  </si>
  <si>
    <t>Aghards Road</t>
  </si>
  <si>
    <t>W23 Yy00</t>
  </si>
  <si>
    <t>W23YY00</t>
  </si>
  <si>
    <t>19795A</t>
  </si>
  <si>
    <t>Tirellan Heights N S</t>
  </si>
  <si>
    <t>Headford Road</t>
  </si>
  <si>
    <t>H91X853</t>
  </si>
  <si>
    <t>19796C</t>
  </si>
  <si>
    <t>St Patricks Bns</t>
  </si>
  <si>
    <t>W91FC97</t>
  </si>
  <si>
    <t>19797E</t>
  </si>
  <si>
    <t>Scoil Naisiunta Bhride</t>
  </si>
  <si>
    <t>Prosperous Road</t>
  </si>
  <si>
    <t>W91PF77</t>
  </si>
  <si>
    <t>19798G</t>
  </si>
  <si>
    <t>St Colmans Ns</t>
  </si>
  <si>
    <t>Derrinabroc</t>
  </si>
  <si>
    <t>Cloontia</t>
  </si>
  <si>
    <t>Ballymote Co Sligo</t>
  </si>
  <si>
    <t>F56TY05</t>
  </si>
  <si>
    <t>19799I</t>
  </si>
  <si>
    <t>Sruleen N S</t>
  </si>
  <si>
    <t>Sruleen</t>
  </si>
  <si>
    <t>D22H224</t>
  </si>
  <si>
    <t>19800N</t>
  </si>
  <si>
    <t>Milford Grange N School</t>
  </si>
  <si>
    <t>Milford Grange</t>
  </si>
  <si>
    <t>Castletroy</t>
  </si>
  <si>
    <t>V94W3W4</t>
  </si>
  <si>
    <t>19801P</t>
  </si>
  <si>
    <t>Drimoleague Junior Sch</t>
  </si>
  <si>
    <t>Drimoleague Junior</t>
  </si>
  <si>
    <t>P47PK50</t>
  </si>
  <si>
    <t>19803T</t>
  </si>
  <si>
    <t>Sn Seamus Naofa</t>
  </si>
  <si>
    <t>Seamus Naofa</t>
  </si>
  <si>
    <t>H91X2X8</t>
  </si>
  <si>
    <t>19808G</t>
  </si>
  <si>
    <t>Tavrane Central Ns</t>
  </si>
  <si>
    <t>F35A461</t>
  </si>
  <si>
    <t>19809I</t>
  </si>
  <si>
    <t>Abbeycarton Ns</t>
  </si>
  <si>
    <t>Abbeycartron Ns</t>
  </si>
  <si>
    <t>Elphin</t>
  </si>
  <si>
    <t>F45V302</t>
  </si>
  <si>
    <t>19811S</t>
  </si>
  <si>
    <t>Gaelscoil Eoghain Uí Thuairisc</t>
  </si>
  <si>
    <t>Gaelscoil Carlow</t>
  </si>
  <si>
    <t>Garrán Na Fuinseoige</t>
  </si>
  <si>
    <t>Ceatharlach</t>
  </si>
  <si>
    <t>R93PX92</t>
  </si>
  <si>
    <t>19812U</t>
  </si>
  <si>
    <t>Foxford Central Ns</t>
  </si>
  <si>
    <t>F26PX63</t>
  </si>
  <si>
    <t>19813W</t>
  </si>
  <si>
    <t>St. Dympna's National School</t>
  </si>
  <si>
    <t>Kildalkey Central</t>
  </si>
  <si>
    <t>Kildalkey</t>
  </si>
  <si>
    <t>C15YN67</t>
  </si>
  <si>
    <t>19814B</t>
  </si>
  <si>
    <t>Scoil Gearbhain</t>
  </si>
  <si>
    <t>Scoil Gharbhain</t>
  </si>
  <si>
    <t>Clais Na Lachan</t>
  </si>
  <si>
    <t>Dun Na Mainistreach</t>
  </si>
  <si>
    <t>Co. Portlairge</t>
  </si>
  <si>
    <t>X35NP84</t>
  </si>
  <si>
    <t>19815D</t>
  </si>
  <si>
    <t>St Bridgets N School</t>
  </si>
  <si>
    <t>St Bridgets</t>
  </si>
  <si>
    <t>Four Mile House</t>
  </si>
  <si>
    <t>F42WF25</t>
  </si>
  <si>
    <t>19817H</t>
  </si>
  <si>
    <t>Woodview N S</t>
  </si>
  <si>
    <t>Woodview Heights</t>
  </si>
  <si>
    <t>K78KP94</t>
  </si>
  <si>
    <t>19818J</t>
  </si>
  <si>
    <t>Creggs Central N S</t>
  </si>
  <si>
    <t>Creegs Central N S</t>
  </si>
  <si>
    <t>Creegs</t>
  </si>
  <si>
    <t>Via Roscommon</t>
  </si>
  <si>
    <t>F42D592</t>
  </si>
  <si>
    <t>19819L</t>
  </si>
  <si>
    <t>St L O Tooles 2 Spec</t>
  </si>
  <si>
    <t>Aldborough Parade</t>
  </si>
  <si>
    <t>D01P978</t>
  </si>
  <si>
    <t>19826I</t>
  </si>
  <si>
    <t>Cartron</t>
  </si>
  <si>
    <t>Sligo Town</t>
  </si>
  <si>
    <t>F91YTK2</t>
  </si>
  <si>
    <t>19828M</t>
  </si>
  <si>
    <t>Sn Cearn Mor</t>
  </si>
  <si>
    <t>Cearn Mor Ns</t>
  </si>
  <si>
    <t>Carnmore</t>
  </si>
  <si>
    <t>H91PT80</t>
  </si>
  <si>
    <t>19830W</t>
  </si>
  <si>
    <t>Moyross</t>
  </si>
  <si>
    <t>V94Y4CY</t>
  </si>
  <si>
    <t>19831B</t>
  </si>
  <si>
    <t>Sraid Mhaoilbhride</t>
  </si>
  <si>
    <t>D01YT29</t>
  </si>
  <si>
    <t>19832D</t>
  </si>
  <si>
    <t>Scoil Raifteiri</t>
  </si>
  <si>
    <t>Faiche An Aonaigh</t>
  </si>
  <si>
    <t>F23RC84</t>
  </si>
  <si>
    <t>19833F</t>
  </si>
  <si>
    <t>Gaelscoil Chorain,</t>
  </si>
  <si>
    <t>Sraid Na Tra,</t>
  </si>
  <si>
    <t>Eochaill,</t>
  </si>
  <si>
    <t>Co. Chorcai.</t>
  </si>
  <si>
    <t>P36N263</t>
  </si>
  <si>
    <t>19834H</t>
  </si>
  <si>
    <t>St Aidan's N S</t>
  </si>
  <si>
    <t>D24XN24</t>
  </si>
  <si>
    <t>19837N</t>
  </si>
  <si>
    <t>Drimnagh Castle Cbs N S</t>
  </si>
  <si>
    <t>Drimnagh Castle Cbs</t>
  </si>
  <si>
    <t>Drimnagh Castle</t>
  </si>
  <si>
    <t>D12C893</t>
  </si>
  <si>
    <t>19838P</t>
  </si>
  <si>
    <t>Gael Sc Mhichil Chiosog</t>
  </si>
  <si>
    <t>Gaelscoil Mhíchíl Cíosóg</t>
  </si>
  <si>
    <t>V95DW35</t>
  </si>
  <si>
    <t>19839R</t>
  </si>
  <si>
    <t>Gael Scoil Ui Riordain</t>
  </si>
  <si>
    <t>Gaelscoil Uí Ríordáin</t>
  </si>
  <si>
    <t>Carraig An Earra,</t>
  </si>
  <si>
    <t>P31V242</t>
  </si>
  <si>
    <t>19840C</t>
  </si>
  <si>
    <t>Holy Family School</t>
  </si>
  <si>
    <t>Dunedin Park</t>
  </si>
  <si>
    <t>Monkstown Farm</t>
  </si>
  <si>
    <t>A96TW60</t>
  </si>
  <si>
    <t>19841E</t>
  </si>
  <si>
    <t>Glinsk N S</t>
  </si>
  <si>
    <t>Glinsk</t>
  </si>
  <si>
    <t>Via Castlerea</t>
  </si>
  <si>
    <t>F45YW40</t>
  </si>
  <si>
    <t>19845M</t>
  </si>
  <si>
    <t>North Dublin Ns Project</t>
  </si>
  <si>
    <t>D09PE80</t>
  </si>
  <si>
    <t>19846O</t>
  </si>
  <si>
    <t>Realt Na Maidne</t>
  </si>
  <si>
    <t>Realta Na Maidine</t>
  </si>
  <si>
    <t>V31R297</t>
  </si>
  <si>
    <t>19848S</t>
  </si>
  <si>
    <t>St Etchens National School</t>
  </si>
  <si>
    <t>St.Etchens National School</t>
  </si>
  <si>
    <t>Kinnegad</t>
  </si>
  <si>
    <t>N91CV96</t>
  </si>
  <si>
    <t>19849U</t>
  </si>
  <si>
    <t>Gaelscoil Donncha Rua</t>
  </si>
  <si>
    <t>Gaelscoil Donncha Ru</t>
  </si>
  <si>
    <t>Bóthar Linne</t>
  </si>
  <si>
    <t>Sionna</t>
  </si>
  <si>
    <t>Co An Chláir</t>
  </si>
  <si>
    <t>V14AY84</t>
  </si>
  <si>
    <t>19850F</t>
  </si>
  <si>
    <t>Ladyswell N S</t>
  </si>
  <si>
    <t>Ladyswell</t>
  </si>
  <si>
    <t>D15DD40</t>
  </si>
  <si>
    <t>19851H</t>
  </si>
  <si>
    <t>Gaelscoil De Hide</t>
  </si>
  <si>
    <t>Mainistir Fhearmai</t>
  </si>
  <si>
    <t>P61PW81</t>
  </si>
  <si>
    <t>19852J</t>
  </si>
  <si>
    <t>Gaelscoil Ui Riada</t>
  </si>
  <si>
    <t>Gaelscoil Uíi Riada</t>
  </si>
  <si>
    <t>Bealach An Cháirdinéil</t>
  </si>
  <si>
    <t>Wilton</t>
  </si>
  <si>
    <t>Corcaigh T12 D596</t>
  </si>
  <si>
    <t>T12D596</t>
  </si>
  <si>
    <t>19853L</t>
  </si>
  <si>
    <t>Gaelscoil Phort Lairge</t>
  </si>
  <si>
    <t>Port Lairge</t>
  </si>
  <si>
    <t>X91AX81</t>
  </si>
  <si>
    <t>19855P</t>
  </si>
  <si>
    <t>Gaelscoil Chluain Dolcain</t>
  </si>
  <si>
    <t>All Irish Clondalkin</t>
  </si>
  <si>
    <t>Bothar Nangor</t>
  </si>
  <si>
    <t>Cluain Dolcain</t>
  </si>
  <si>
    <t>Baile Atha Cliath 22</t>
  </si>
  <si>
    <t>D22PE04</t>
  </si>
  <si>
    <t>19856R</t>
  </si>
  <si>
    <t>Gaelscoil Osrai</t>
  </si>
  <si>
    <t>Loch Buí</t>
  </si>
  <si>
    <t>Cill Chainnigh</t>
  </si>
  <si>
    <t>R95AT85</t>
  </si>
  <si>
    <t>19857T</t>
  </si>
  <si>
    <t>Scoil Rois</t>
  </si>
  <si>
    <t>Gaelscoil Rois</t>
  </si>
  <si>
    <t>A81H663</t>
  </si>
  <si>
    <t>19858V</t>
  </si>
  <si>
    <t>Gaelscoil Dara</t>
  </si>
  <si>
    <t>Bóthar Bhaile An Locháin</t>
  </si>
  <si>
    <t>An Rinn Mhór</t>
  </si>
  <si>
    <t>H91PN47</t>
  </si>
  <si>
    <t>19865S</t>
  </si>
  <si>
    <t>Divine Mercy Junior National School</t>
  </si>
  <si>
    <t>Balgaddy N S</t>
  </si>
  <si>
    <t>Balgaddy</t>
  </si>
  <si>
    <t>K78FW98</t>
  </si>
  <si>
    <t>19867W</t>
  </si>
  <si>
    <t>Scoil Na Rithe</t>
  </si>
  <si>
    <t>Gaelscoil Na Rithe</t>
  </si>
  <si>
    <t>Dun Seachlainn</t>
  </si>
  <si>
    <t>A85D266</t>
  </si>
  <si>
    <t>19871N</t>
  </si>
  <si>
    <t>Killinagh</t>
  </si>
  <si>
    <t>Blacklion Via Sligo</t>
  </si>
  <si>
    <t>F91VF61</t>
  </si>
  <si>
    <t>19872P</t>
  </si>
  <si>
    <t>Scoil Chaitlin Maude</t>
  </si>
  <si>
    <t>Scoil Lán Ghaelach</t>
  </si>
  <si>
    <t>Garrán An Choill</t>
  </si>
  <si>
    <t>Baile Atha Cliath 24</t>
  </si>
  <si>
    <t>19874T</t>
  </si>
  <si>
    <t>Scoil Na Toirbhirte</t>
  </si>
  <si>
    <t>S N Mhuire Toirbhirt</t>
  </si>
  <si>
    <t>Scoil Mhuire Presentation Primary</t>
  </si>
  <si>
    <t>Cathedral Street</t>
  </si>
  <si>
    <t>E41V967</t>
  </si>
  <si>
    <t>19875V</t>
  </si>
  <si>
    <t>San Carlo Senior N S</t>
  </si>
  <si>
    <t>Confey</t>
  </si>
  <si>
    <t>W23E9D0</t>
  </si>
  <si>
    <t>19877C</t>
  </si>
  <si>
    <t>Holy Family Senior N S</t>
  </si>
  <si>
    <t>Forest Fields 11</t>
  </si>
  <si>
    <t>River Valley</t>
  </si>
  <si>
    <t>19878E</t>
  </si>
  <si>
    <t>Holy Rosary Primary School</t>
  </si>
  <si>
    <t>Ballycragh N S</t>
  </si>
  <si>
    <t>Old Court Avenue</t>
  </si>
  <si>
    <t>D24H022</t>
  </si>
  <si>
    <t>19879G</t>
  </si>
  <si>
    <t>Naomh Padraig Junior</t>
  </si>
  <si>
    <t>S N Padraig Junior</t>
  </si>
  <si>
    <t>Drangan</t>
  </si>
  <si>
    <t>E41X337</t>
  </si>
  <si>
    <t>19880O</t>
  </si>
  <si>
    <t>Naomh Padraig Senior</t>
  </si>
  <si>
    <t>S N Padraig Senior</t>
  </si>
  <si>
    <t>19881Q</t>
  </si>
  <si>
    <t>Gaelscoil Charraig Ui Leighin</t>
  </si>
  <si>
    <t>Gaelscoil</t>
  </si>
  <si>
    <t>Carraig Ui Leighin</t>
  </si>
  <si>
    <t>P43Y160</t>
  </si>
  <si>
    <t>19882S</t>
  </si>
  <si>
    <t>Scoil An Athair Tadhg O Murchu</t>
  </si>
  <si>
    <t>An Athart O Murchu</t>
  </si>
  <si>
    <t>Duglas</t>
  </si>
  <si>
    <t>T12D702</t>
  </si>
  <si>
    <t>19883U</t>
  </si>
  <si>
    <t>Gaelscoil O Doghair</t>
  </si>
  <si>
    <t>Caislean Nua Thiar</t>
  </si>
  <si>
    <t>V42PD71</t>
  </si>
  <si>
    <t>19884W</t>
  </si>
  <si>
    <t>Ballybay Central Ns</t>
  </si>
  <si>
    <t>A75 A382</t>
  </si>
  <si>
    <t>A75A382</t>
  </si>
  <si>
    <t>19885B</t>
  </si>
  <si>
    <t>Gaelscoil Philib Barún</t>
  </si>
  <si>
    <t>Cruabhaile Uachtarach</t>
  </si>
  <si>
    <t>An Tra Mhor</t>
  </si>
  <si>
    <t>X91FP29</t>
  </si>
  <si>
    <t>19886D</t>
  </si>
  <si>
    <t>Gael Scoil Thomais Daibhis</t>
  </si>
  <si>
    <t>Cnoc An Tsamhraidh</t>
  </si>
  <si>
    <t>Magh Ealla</t>
  </si>
  <si>
    <t>P51EY22</t>
  </si>
  <si>
    <t>19888H</t>
  </si>
  <si>
    <t>St Annes Mxd N S</t>
  </si>
  <si>
    <t>St Annes Shankill</t>
  </si>
  <si>
    <t>Stonebridge Road</t>
  </si>
  <si>
    <t>D18AV61</t>
  </si>
  <si>
    <t>19890R</t>
  </si>
  <si>
    <t>Naomh Maodhog N.S.</t>
  </si>
  <si>
    <t>Naomh Maodhog N S</t>
  </si>
  <si>
    <t>Y21H9P8</t>
  </si>
  <si>
    <t>19892V</t>
  </si>
  <si>
    <t>Gaelscoil Dhun Dealgan</t>
  </si>
  <si>
    <t>Muirtheimhne Mór</t>
  </si>
  <si>
    <t>Dún Dealgan</t>
  </si>
  <si>
    <t>Co Lú</t>
  </si>
  <si>
    <t>A91D797</t>
  </si>
  <si>
    <t>19893A</t>
  </si>
  <si>
    <t>St Kilians Senior N S</t>
  </si>
  <si>
    <t>St Kilians Sen N S</t>
  </si>
  <si>
    <t>D24 F797</t>
  </si>
  <si>
    <t>D24F797</t>
  </si>
  <si>
    <t>19894C</t>
  </si>
  <si>
    <t>An Mhodh Scoil</t>
  </si>
  <si>
    <t>An Mhodhscoil</t>
  </si>
  <si>
    <t>Ascail Ui Chonaill</t>
  </si>
  <si>
    <t>V94W891</t>
  </si>
  <si>
    <t>19896G</t>
  </si>
  <si>
    <t>Scoil Caitriona Na Mbraithre</t>
  </si>
  <si>
    <t>Scoil Chaitríona Baggot Street</t>
  </si>
  <si>
    <t>D02H365</t>
  </si>
  <si>
    <t>19897I</t>
  </si>
  <si>
    <t>Scoil Uí Riada</t>
  </si>
  <si>
    <t>An Bhanóg</t>
  </si>
  <si>
    <t>Cill Choca</t>
  </si>
  <si>
    <t>W23KNW8</t>
  </si>
  <si>
    <t>19898K</t>
  </si>
  <si>
    <t>Gaelscoil An Duinninigh</t>
  </si>
  <si>
    <t>Scoil An Duinninigh</t>
  </si>
  <si>
    <t>Draighneán</t>
  </si>
  <si>
    <t>Bóthar Fhaol Droma</t>
  </si>
  <si>
    <t>Sord</t>
  </si>
  <si>
    <t>K67V207</t>
  </si>
  <si>
    <t>19899M</t>
  </si>
  <si>
    <t>Gaelscoile Cobh</t>
  </si>
  <si>
    <t>Gaelscoil Cobh</t>
  </si>
  <si>
    <t>P24AF83</t>
  </si>
  <si>
    <t>19901T</t>
  </si>
  <si>
    <t>Booterstown N S</t>
  </si>
  <si>
    <t>Cross Ave</t>
  </si>
  <si>
    <t>A94E524</t>
  </si>
  <si>
    <t>19903A</t>
  </si>
  <si>
    <t>Kiltimagh Central</t>
  </si>
  <si>
    <t>Kiltimagh Central Ns</t>
  </si>
  <si>
    <t>Kiltimagh</t>
  </si>
  <si>
    <t>F12XY86</t>
  </si>
  <si>
    <t>19904C</t>
  </si>
  <si>
    <t>Holy Cross N S</t>
  </si>
  <si>
    <t>Upper Kilmacud Road</t>
  </si>
  <si>
    <t>D14AD66</t>
  </si>
  <si>
    <t>19905E</t>
  </si>
  <si>
    <t>Kilkenny School Project</t>
  </si>
  <si>
    <t>Ksp</t>
  </si>
  <si>
    <t>Springfields</t>
  </si>
  <si>
    <t>Waterford Road</t>
  </si>
  <si>
    <t>R95VX31</t>
  </si>
  <si>
    <t>19906G</t>
  </si>
  <si>
    <t>Cork Educate Together National School</t>
  </si>
  <si>
    <t>Grattan Street</t>
  </si>
  <si>
    <t>T12NW65</t>
  </si>
  <si>
    <t>19907I</t>
  </si>
  <si>
    <t>Gaelscoil Mologa</t>
  </si>
  <si>
    <t>Bóthar Thigh Chláir,</t>
  </si>
  <si>
    <t>Cros Araild</t>
  </si>
  <si>
    <t>Baile Atha Cliath 6W</t>
  </si>
  <si>
    <t>D6WEA22</t>
  </si>
  <si>
    <t>19908K</t>
  </si>
  <si>
    <t>Gaelscoil Mhachan</t>
  </si>
  <si>
    <t>Ave De Rennes</t>
  </si>
  <si>
    <t>Machan</t>
  </si>
  <si>
    <t>An Charraig Dhubh,</t>
  </si>
  <si>
    <t>T12RH66</t>
  </si>
  <si>
    <t>19909M</t>
  </si>
  <si>
    <t>Gaelscoil Peig Sayers</t>
  </si>
  <si>
    <t>Gaelscoil Pheig Saye</t>
  </si>
  <si>
    <t>Campas Oideachais</t>
  </si>
  <si>
    <t>Fearann Phiarais</t>
  </si>
  <si>
    <t>Bothar Ri Na Haoine</t>
  </si>
  <si>
    <t>T23FK40</t>
  </si>
  <si>
    <t>19910U</t>
  </si>
  <si>
    <t>Sligo Project School</t>
  </si>
  <si>
    <t>Sligo School Project</t>
  </si>
  <si>
    <t>Abbey Quarter</t>
  </si>
  <si>
    <t>F91XF51</t>
  </si>
  <si>
    <t>19911W</t>
  </si>
  <si>
    <t>St Patricks Central Ns</t>
  </si>
  <si>
    <t>St Patricks Central</t>
  </si>
  <si>
    <t>F31E199</t>
  </si>
  <si>
    <t>19912B</t>
  </si>
  <si>
    <t>F94HT62</t>
  </si>
  <si>
    <t>19913D</t>
  </si>
  <si>
    <t>St Joseph N S</t>
  </si>
  <si>
    <t>Macroom Road</t>
  </si>
  <si>
    <t>Bonnybrook</t>
  </si>
  <si>
    <t>D17DY60</t>
  </si>
  <si>
    <t>19914F</t>
  </si>
  <si>
    <t>Scoil Naisiunta Thola</t>
  </si>
  <si>
    <t>Naisiunta Thola</t>
  </si>
  <si>
    <t>Both Thola</t>
  </si>
  <si>
    <t>Mhaigh Eo</t>
  </si>
  <si>
    <t>F12PR53</t>
  </si>
  <si>
    <t>19915H</t>
  </si>
  <si>
    <t>Claremorris Boys Ns</t>
  </si>
  <si>
    <t>Kilcolman Road</t>
  </si>
  <si>
    <t>F12Y996</t>
  </si>
  <si>
    <t>19916J</t>
  </si>
  <si>
    <t>St Peters Ns</t>
  </si>
  <si>
    <t>Snugboro</t>
  </si>
  <si>
    <t>F23XY33</t>
  </si>
  <si>
    <t>19917L</t>
  </si>
  <si>
    <t>Gaelscoil Naomh Aogain</t>
  </si>
  <si>
    <t>Gaelscoil Aogain</t>
  </si>
  <si>
    <t>Bothar An CholãIste</t>
  </si>
  <si>
    <t>Oilean Chiarrai</t>
  </si>
  <si>
    <t>V92HD27</t>
  </si>
  <si>
    <t>19918N</t>
  </si>
  <si>
    <t>Drinagh Mixed Ns</t>
  </si>
  <si>
    <t>Drinagh Mxd Ns</t>
  </si>
  <si>
    <t>P47E024</t>
  </si>
  <si>
    <t>19919P</t>
  </si>
  <si>
    <t>St Davids N S</t>
  </si>
  <si>
    <t>Kilmore Road</t>
  </si>
  <si>
    <t>D05E510</t>
  </si>
  <si>
    <t>19920A</t>
  </si>
  <si>
    <t>St John Of God N S</t>
  </si>
  <si>
    <t>D05E265</t>
  </si>
  <si>
    <t>19921C</t>
  </si>
  <si>
    <t>Drung No 2 Ns</t>
  </si>
  <si>
    <t>H12YR91</t>
  </si>
  <si>
    <t>19922E</t>
  </si>
  <si>
    <t>Our Ladys N S</t>
  </si>
  <si>
    <t>St Columbanus Road</t>
  </si>
  <si>
    <t>D14N8H4</t>
  </si>
  <si>
    <t>19924I</t>
  </si>
  <si>
    <t>Harolds Cross N S</t>
  </si>
  <si>
    <t>Harolds Cross</t>
  </si>
  <si>
    <t>Clareville Raod</t>
  </si>
  <si>
    <t>Harold's Cross</t>
  </si>
  <si>
    <t>D6WFR66</t>
  </si>
  <si>
    <t>19925K</t>
  </si>
  <si>
    <t>Parnell St</t>
  </si>
  <si>
    <t>R95YT68</t>
  </si>
  <si>
    <t>19926M</t>
  </si>
  <si>
    <t>Gaelscoil Cholaiste Mhuire</t>
  </si>
  <si>
    <t>Gaelscoil Choláiste Mhuire</t>
  </si>
  <si>
    <t>4 Cearnóg Pharnell</t>
  </si>
  <si>
    <t>B.A.C. 1</t>
  </si>
  <si>
    <t>D01WC99</t>
  </si>
  <si>
    <t>19927O</t>
  </si>
  <si>
    <t>Scoil Mhuire B &amp; C</t>
  </si>
  <si>
    <t>F93F9TF</t>
  </si>
  <si>
    <t>19928Q</t>
  </si>
  <si>
    <t>Ranelagh Multi Denom Ns</t>
  </si>
  <si>
    <t>Rmds</t>
  </si>
  <si>
    <t>Ranelagh Road</t>
  </si>
  <si>
    <t>D06Y658</t>
  </si>
  <si>
    <t>19929S</t>
  </si>
  <si>
    <t>St Brigids Senior Girls</t>
  </si>
  <si>
    <t>St Brigids Snr Girls</t>
  </si>
  <si>
    <t>Wellmount Ave.,</t>
  </si>
  <si>
    <t>D11X262</t>
  </si>
  <si>
    <t>19930D</t>
  </si>
  <si>
    <t>Scoil An Chroí Ró-Naofa</t>
  </si>
  <si>
    <t>Urlingford Ns</t>
  </si>
  <si>
    <t>Urlingford</t>
  </si>
  <si>
    <t>E41A567</t>
  </si>
  <si>
    <t>19931F</t>
  </si>
  <si>
    <t>Gaelscoil Sheoirse</t>
  </si>
  <si>
    <t>Sheoirse Clancy Sn</t>
  </si>
  <si>
    <t>Clancy</t>
  </si>
  <si>
    <t>Bóthar Bhaile An Róistigh</t>
  </si>
  <si>
    <t>V94P283</t>
  </si>
  <si>
    <t>19932H</t>
  </si>
  <si>
    <t>Sn Mhic Dara</t>
  </si>
  <si>
    <t>Mhic Dara</t>
  </si>
  <si>
    <t>H91T4C2</t>
  </si>
  <si>
    <t>19933J</t>
  </si>
  <si>
    <t>Petrie Road</t>
  </si>
  <si>
    <t>D08XP02</t>
  </si>
  <si>
    <t>19934L</t>
  </si>
  <si>
    <t>Limerick School Project</t>
  </si>
  <si>
    <t>Limerick Sch Project</t>
  </si>
  <si>
    <t>O'Connell Avenue</t>
  </si>
  <si>
    <t>V94WDV2</t>
  </si>
  <si>
    <t>19935N</t>
  </si>
  <si>
    <t>Greendale Road</t>
  </si>
  <si>
    <t>D05K5P2</t>
  </si>
  <si>
    <t>19936P</t>
  </si>
  <si>
    <t>Gaelscoil Ultain</t>
  </si>
  <si>
    <t>Cnoc An Chonnaidh</t>
  </si>
  <si>
    <t>H18H263</t>
  </si>
  <si>
    <t>19937R</t>
  </si>
  <si>
    <t>Gaelscoil Aonach</t>
  </si>
  <si>
    <t>Bothar Naomh Chonlain</t>
  </si>
  <si>
    <t>Aonach Urmhumhan</t>
  </si>
  <si>
    <t>E45AK02</t>
  </si>
  <si>
    <t>19938T</t>
  </si>
  <si>
    <t>Tivoli Road</t>
  </si>
  <si>
    <t>A96VF34</t>
  </si>
  <si>
    <t>19939V</t>
  </si>
  <si>
    <t>Scoil Naisiunta An Dea Aoire</t>
  </si>
  <si>
    <t>Good Shepherd N S</t>
  </si>
  <si>
    <t>Whitehall Road</t>
  </si>
  <si>
    <t>D14Y448</t>
  </si>
  <si>
    <t>19940G</t>
  </si>
  <si>
    <t>Gaelscoil Naomh Padraig</t>
  </si>
  <si>
    <t>Gaelscoil Naomh Padg</t>
  </si>
  <si>
    <t>Bóthar An Chaisleáin</t>
  </si>
  <si>
    <t>Leamhcan</t>
  </si>
  <si>
    <t>Co Baile Atha Cliath</t>
  </si>
  <si>
    <t>K78RK40</t>
  </si>
  <si>
    <t>19941I</t>
  </si>
  <si>
    <t>Gaelscoil Faithleann</t>
  </si>
  <si>
    <t>An Pháirc</t>
  </si>
  <si>
    <t>V93WP62</t>
  </si>
  <si>
    <t>19942K</t>
  </si>
  <si>
    <t>Coolgagh</t>
  </si>
  <si>
    <t>Calry</t>
  </si>
  <si>
    <t>F91DP48</t>
  </si>
  <si>
    <t>19943M</t>
  </si>
  <si>
    <t>St Damiens Ns</t>
  </si>
  <si>
    <t>St Damians</t>
  </si>
  <si>
    <t>Quarry Drive</t>
  </si>
  <si>
    <t>Perrystown</t>
  </si>
  <si>
    <t>D12FWV6</t>
  </si>
  <si>
    <t>19944O</t>
  </si>
  <si>
    <t>Goresbridge N.S.</t>
  </si>
  <si>
    <t>Goresbridge</t>
  </si>
  <si>
    <t>R95VX26</t>
  </si>
  <si>
    <t>19945Q</t>
  </si>
  <si>
    <t>Rathfarnham Educate Together</t>
  </si>
  <si>
    <t>National School</t>
  </si>
  <si>
    <t>Loreto Avenue</t>
  </si>
  <si>
    <t>D14V5W4</t>
  </si>
  <si>
    <t>19946S</t>
  </si>
  <si>
    <t>Rutland National School</t>
  </si>
  <si>
    <t>Rutland Street Ns</t>
  </si>
  <si>
    <t>Lower Rutland Street</t>
  </si>
  <si>
    <t>D01Y866</t>
  </si>
  <si>
    <t>19947U</t>
  </si>
  <si>
    <t>Mount Sion Cbs N S</t>
  </si>
  <si>
    <t>Mount Sion Primary School</t>
  </si>
  <si>
    <t>Barrack Street</t>
  </si>
  <si>
    <t>X91NF77</t>
  </si>
  <si>
    <t>19948W</t>
  </si>
  <si>
    <t>Sc Na Gceithre Maistri</t>
  </si>
  <si>
    <t>Sc Na Gceithre Maistrí</t>
  </si>
  <si>
    <t>Lios Ui Mhulláin</t>
  </si>
  <si>
    <t>N37RP03</t>
  </si>
  <si>
    <t>19949B</t>
  </si>
  <si>
    <t>Islamic National School</t>
  </si>
  <si>
    <t>Islamic N S</t>
  </si>
  <si>
    <t>19 Roebuck Road</t>
  </si>
  <si>
    <t>Clonskeagh</t>
  </si>
  <si>
    <t>D14V386</t>
  </si>
  <si>
    <t>19951L</t>
  </si>
  <si>
    <t>Swinford Ns</t>
  </si>
  <si>
    <t>F12V050</t>
  </si>
  <si>
    <t>19952N</t>
  </si>
  <si>
    <t>Hospital Ns</t>
  </si>
  <si>
    <t>Hospital</t>
  </si>
  <si>
    <t>V35PX34</t>
  </si>
  <si>
    <t>19953P</t>
  </si>
  <si>
    <t>X35TN99</t>
  </si>
  <si>
    <t>19954R</t>
  </si>
  <si>
    <t>North Bay Educate Together Ns</t>
  </si>
  <si>
    <t>Greendale Avenue</t>
  </si>
  <si>
    <t>Kilbarrack</t>
  </si>
  <si>
    <t>D05K744</t>
  </si>
  <si>
    <t>19955T</t>
  </si>
  <si>
    <t>Slievekeale Road</t>
  </si>
  <si>
    <t>X91K132</t>
  </si>
  <si>
    <t>19956V</t>
  </si>
  <si>
    <t>Gaelscoil Sairseal</t>
  </si>
  <si>
    <t>Bóthar Shíol Bhroin</t>
  </si>
  <si>
    <t>V94YX97</t>
  </si>
  <si>
    <t>19957A</t>
  </si>
  <si>
    <t>Dromclough N S</t>
  </si>
  <si>
    <t>Drumclough N S</t>
  </si>
  <si>
    <t>V31W640</t>
  </si>
  <si>
    <t>19958C</t>
  </si>
  <si>
    <t>S.N. Naomh Fhiach</t>
  </si>
  <si>
    <t>Naomh Fiach Ns</t>
  </si>
  <si>
    <t>Graiguecullen</t>
  </si>
  <si>
    <t>R93KT68</t>
  </si>
  <si>
    <t>19959E</t>
  </si>
  <si>
    <t>Scoil Naomh Fionan</t>
  </si>
  <si>
    <t>Sc Naomh Fionan</t>
  </si>
  <si>
    <t>Whitecastle</t>
  </si>
  <si>
    <t>Quigleys Point</t>
  </si>
  <si>
    <t>F93XR29</t>
  </si>
  <si>
    <t>19960M</t>
  </si>
  <si>
    <t>A96 Nw60</t>
  </si>
  <si>
    <t>A96NW60</t>
  </si>
  <si>
    <t>19963S</t>
  </si>
  <si>
    <t>Scoil Aodh Rua&amp;Nuala</t>
  </si>
  <si>
    <t>Sc Aodh Rua-Nuala</t>
  </si>
  <si>
    <t>F94H792</t>
  </si>
  <si>
    <t>19964U</t>
  </si>
  <si>
    <t>F56CP59</t>
  </si>
  <si>
    <t>19965W</t>
  </si>
  <si>
    <t>Clarinbridge</t>
  </si>
  <si>
    <t>H91D7P3</t>
  </si>
  <si>
    <t>19966B</t>
  </si>
  <si>
    <t>Drumcollogher</t>
  </si>
  <si>
    <t>P56P409</t>
  </si>
  <si>
    <t>19967D</t>
  </si>
  <si>
    <t>F93RF77</t>
  </si>
  <si>
    <t>19968F</t>
  </si>
  <si>
    <t>Gaelscoil Durlas Eile</t>
  </si>
  <si>
    <t>Gaelscoil Durlas</t>
  </si>
  <si>
    <t>Durlas</t>
  </si>
  <si>
    <t>Co Tiobraid Arainn</t>
  </si>
  <si>
    <t>E41A668</t>
  </si>
  <si>
    <t>19969H</t>
  </si>
  <si>
    <t>Sn Ui Cheithearnaigh</t>
  </si>
  <si>
    <t>Scoil Uí Cheithearnaigh</t>
  </si>
  <si>
    <t>Céide Ghearrbhaile</t>
  </si>
  <si>
    <t>Béal Átha Na Slua</t>
  </si>
  <si>
    <t>H53W183</t>
  </si>
  <si>
    <t>19970P</t>
  </si>
  <si>
    <t>Portlaw N.S.</t>
  </si>
  <si>
    <t>S N Port Lach</t>
  </si>
  <si>
    <t>Portlaw</t>
  </si>
  <si>
    <t>X91V343</t>
  </si>
  <si>
    <t>19971R</t>
  </si>
  <si>
    <t>Gaelscoil Adhamhnain</t>
  </si>
  <si>
    <t>Gleann Cearra</t>
  </si>
  <si>
    <t>F92PV04</t>
  </si>
  <si>
    <t>19972T</t>
  </si>
  <si>
    <t>S N Uileog De Burca</t>
  </si>
  <si>
    <t>Uileog De Burca</t>
  </si>
  <si>
    <t>Lochán Na Mban</t>
  </si>
  <si>
    <t>Clár Chlainne Mhuiris</t>
  </si>
  <si>
    <t>Co Maigh Eo</t>
  </si>
  <si>
    <t>F12E201</t>
  </si>
  <si>
    <t>19973V</t>
  </si>
  <si>
    <t>Sn Clochan</t>
  </si>
  <si>
    <t>Racecourse Road</t>
  </si>
  <si>
    <t>H71HY04</t>
  </si>
  <si>
    <t>19974A</t>
  </si>
  <si>
    <t>Sraid An Teampaill</t>
  </si>
  <si>
    <t>F91FK20</t>
  </si>
  <si>
    <t>19975C</t>
  </si>
  <si>
    <t>Ballinamuck</t>
  </si>
  <si>
    <t>N39P276</t>
  </si>
  <si>
    <t>19976E</t>
  </si>
  <si>
    <t>St Beacons N S</t>
  </si>
  <si>
    <t>Mullinavat Ns</t>
  </si>
  <si>
    <t>X91DY67</t>
  </si>
  <si>
    <t>19977G</t>
  </si>
  <si>
    <t>Bandon Boys Ns</t>
  </si>
  <si>
    <t>P72XH02</t>
  </si>
  <si>
    <t>19978I</t>
  </si>
  <si>
    <t>Maulatrahane Central Ns</t>
  </si>
  <si>
    <t>Maulatrahane Central</t>
  </si>
  <si>
    <t>P81W952</t>
  </si>
  <si>
    <t>19979K</t>
  </si>
  <si>
    <t>St Kevins N S</t>
  </si>
  <si>
    <t>Pearse Street</t>
  </si>
  <si>
    <t>Sallynoggin</t>
  </si>
  <si>
    <t>A96W862</t>
  </si>
  <si>
    <t>19980S</t>
  </si>
  <si>
    <t>St Attractas N S</t>
  </si>
  <si>
    <t>F45H367</t>
  </si>
  <si>
    <t>19981U</t>
  </si>
  <si>
    <t>Windsor Ave</t>
  </si>
  <si>
    <t>D03AH64</t>
  </si>
  <si>
    <t>19983B</t>
  </si>
  <si>
    <t>St Clares Ns</t>
  </si>
  <si>
    <t>A82XN67</t>
  </si>
  <si>
    <t>19985F</t>
  </si>
  <si>
    <t>Pearse Road</t>
  </si>
  <si>
    <t>F91YY06</t>
  </si>
  <si>
    <t>19986H</t>
  </si>
  <si>
    <t>Garrai Na Dtor</t>
  </si>
  <si>
    <t>Liospoil</t>
  </si>
  <si>
    <t>V92CX51</t>
  </si>
  <si>
    <t>19987J</t>
  </si>
  <si>
    <t>Scoil Mhuire N S</t>
  </si>
  <si>
    <t>Newtownforbes</t>
  </si>
  <si>
    <t>N39K263</t>
  </si>
  <si>
    <t>19989N</t>
  </si>
  <si>
    <t>Scoil Mhuire Na Trocaire</t>
  </si>
  <si>
    <t>Cill Na Mullach</t>
  </si>
  <si>
    <t>P51X640</t>
  </si>
  <si>
    <t>19990V</t>
  </si>
  <si>
    <t>Gaelscoil An Eiscir Riada</t>
  </si>
  <si>
    <t>Cluain Calga</t>
  </si>
  <si>
    <t>Co. Uibh Fhaili</t>
  </si>
  <si>
    <t>R35YP90</t>
  </si>
  <si>
    <t>19991A</t>
  </si>
  <si>
    <t>Gaelscoil Na Camoige</t>
  </si>
  <si>
    <t>Bothar An Ulloird</t>
  </si>
  <si>
    <t>D22X048</t>
  </si>
  <si>
    <t>19993E</t>
  </si>
  <si>
    <t>Gaelscoil An Ghoirt Alainn</t>
  </si>
  <si>
    <t>Aibhinne Murmont</t>
  </si>
  <si>
    <t>Gort Alainn</t>
  </si>
  <si>
    <t>T23EF20</t>
  </si>
  <si>
    <t>19994G</t>
  </si>
  <si>
    <t>Gaelscoil Mhic Amhlaigh</t>
  </si>
  <si>
    <t>An Coimin Mor,</t>
  </si>
  <si>
    <t>Cnoc Na Cathrach,</t>
  </si>
  <si>
    <t>Gaillimh.</t>
  </si>
  <si>
    <t>H91Y38E</t>
  </si>
  <si>
    <t>19995I</t>
  </si>
  <si>
    <t>North Kildare Educate Together Sch</t>
  </si>
  <si>
    <t>W23HFX0</t>
  </si>
  <si>
    <t>19996K</t>
  </si>
  <si>
    <t>St Brigid's Road</t>
  </si>
  <si>
    <t>H53C792</t>
  </si>
  <si>
    <t>19997M</t>
  </si>
  <si>
    <t>Scoil Bhrige Agus Bhreandain Naofa</t>
  </si>
  <si>
    <t>Corrandulla</t>
  </si>
  <si>
    <t>H91AT10</t>
  </si>
  <si>
    <t>19998O</t>
  </si>
  <si>
    <t>Ard Na Mara</t>
  </si>
  <si>
    <t>Uarán Mór</t>
  </si>
  <si>
    <t>H91R2RV</t>
  </si>
  <si>
    <t>19999Q</t>
  </si>
  <si>
    <t>Gaelscoil Ui Choimin</t>
  </si>
  <si>
    <t>Pound Street</t>
  </si>
  <si>
    <t>V15KT32</t>
  </si>
  <si>
    <t>20000L</t>
  </si>
  <si>
    <t>Galway Educate Together N.S.</t>
  </si>
  <si>
    <t>H91HV07</t>
  </si>
  <si>
    <t>20001N</t>
  </si>
  <si>
    <t>Gaelscoil Bheanntrai</t>
  </si>
  <si>
    <t>Seisceann</t>
  </si>
  <si>
    <t>Beanntraí</t>
  </si>
  <si>
    <t>Co Chorcaí</t>
  </si>
  <si>
    <t>P75VE44</t>
  </si>
  <si>
    <t>20002P</t>
  </si>
  <si>
    <t>Gaelscoil An Mhuilinn</t>
  </si>
  <si>
    <t>An Muileann Cearr</t>
  </si>
  <si>
    <t>N91VN56</t>
  </si>
  <si>
    <t>20003R</t>
  </si>
  <si>
    <t>St Aidans Parish School</t>
  </si>
  <si>
    <t>Nunnery Rd</t>
  </si>
  <si>
    <t>Y21WD30</t>
  </si>
  <si>
    <t>20004T</t>
  </si>
  <si>
    <t>Scoil An Croi Ro Naofa</t>
  </si>
  <si>
    <t>Castletownbere,</t>
  </si>
  <si>
    <t>P75CF68</t>
  </si>
  <si>
    <t>20006A</t>
  </si>
  <si>
    <t>Gaelscoil Mhichíl Uí Choileáin</t>
  </si>
  <si>
    <t>Bth Chnoc Na Raithní</t>
  </si>
  <si>
    <t>Cloch Na Gcoillte</t>
  </si>
  <si>
    <t>P85YV90</t>
  </si>
  <si>
    <t>20007C</t>
  </si>
  <si>
    <t>Gaelscoil Chluain Meala</t>
  </si>
  <si>
    <t>Baile Gaelach,</t>
  </si>
  <si>
    <t>Cluain Meala,</t>
  </si>
  <si>
    <t>E91WT78</t>
  </si>
  <si>
    <t>20008E</t>
  </si>
  <si>
    <t>Gaelscoil Loch Garman</t>
  </si>
  <si>
    <t>Scoil Charman</t>
  </si>
  <si>
    <t>An Charraig Bhán Thuaidh</t>
  </si>
  <si>
    <t>Y35XW99</t>
  </si>
  <si>
    <t>20009G</t>
  </si>
  <si>
    <t>Gaelscoil Dr M Ui Shuilleabhain</t>
  </si>
  <si>
    <t>Gort Na Cloiche</t>
  </si>
  <si>
    <t>An Sciobairín</t>
  </si>
  <si>
    <t>P81HY67</t>
  </si>
  <si>
    <t>20010O</t>
  </si>
  <si>
    <t>St Roses Special School</t>
  </si>
  <si>
    <t>C/O Scoil Aengusa Sns</t>
  </si>
  <si>
    <t>Dublin 24.</t>
  </si>
  <si>
    <t>D24ND90</t>
  </si>
  <si>
    <t>20011Q</t>
  </si>
  <si>
    <t>St Johns Senior Ns</t>
  </si>
  <si>
    <t>Ballybough Street</t>
  </si>
  <si>
    <t>Kilkenny.</t>
  </si>
  <si>
    <t>R95NH66</t>
  </si>
  <si>
    <t>20012S</t>
  </si>
  <si>
    <t>Griffith Barracks Multi D School</t>
  </si>
  <si>
    <t>Temporary Premises</t>
  </si>
  <si>
    <t>Behind Pearse College</t>
  </si>
  <si>
    <t>D08KVY4</t>
  </si>
  <si>
    <t>20013U</t>
  </si>
  <si>
    <t>Gaelscoil Lios Tuathail</t>
  </si>
  <si>
    <t>V31E981</t>
  </si>
  <si>
    <t>20015B</t>
  </si>
  <si>
    <t>Gaelscoil Bhaile Munna</t>
  </si>
  <si>
    <t>Cdetb Building</t>
  </si>
  <si>
    <t>D09TY74</t>
  </si>
  <si>
    <t>20016D</t>
  </si>
  <si>
    <t>Gaelscoil Ui Cheadaigh</t>
  </si>
  <si>
    <t>Bóthar Vevay</t>
  </si>
  <si>
    <t>Bré</t>
  </si>
  <si>
    <t>Co.Chill Mhantáin</t>
  </si>
  <si>
    <t>A98YH48</t>
  </si>
  <si>
    <t>20017F</t>
  </si>
  <si>
    <t>Scoil An Spioraid Naoimh</t>
  </si>
  <si>
    <t>Laytown,</t>
  </si>
  <si>
    <t>A92E273</t>
  </si>
  <si>
    <t>20018H</t>
  </si>
  <si>
    <t>V94P028</t>
  </si>
  <si>
    <t>20019J</t>
  </si>
  <si>
    <t>Holy Family N.S.</t>
  </si>
  <si>
    <t>Ballymote Road</t>
  </si>
  <si>
    <t>F91EW90</t>
  </si>
  <si>
    <t>20020R</t>
  </si>
  <si>
    <t>Gaelscoil Thaobh Na Coille</t>
  </si>
  <si>
    <t>Beallairmín</t>
  </si>
  <si>
    <t>An Chéim</t>
  </si>
  <si>
    <t>B.A.C. 18</t>
  </si>
  <si>
    <t>D18TK40</t>
  </si>
  <si>
    <t>20021T</t>
  </si>
  <si>
    <t>Henrietta Street School</t>
  </si>
  <si>
    <t>Henrietta St</t>
  </si>
  <si>
    <t>D01W825</t>
  </si>
  <si>
    <t>20022V</t>
  </si>
  <si>
    <t>Scoil Na Mbuachailli</t>
  </si>
  <si>
    <t>Cloch Na Gcoillte,</t>
  </si>
  <si>
    <t>P85X788</t>
  </si>
  <si>
    <t>20023A</t>
  </si>
  <si>
    <t>Gaelscoil Chill Dara</t>
  </si>
  <si>
    <t>R56PR22</t>
  </si>
  <si>
    <t>20024C</t>
  </si>
  <si>
    <t>Bun Scoil Muire</t>
  </si>
  <si>
    <t>O'Brien's Place</t>
  </si>
  <si>
    <t>P36PR62</t>
  </si>
  <si>
    <t>20025E</t>
  </si>
  <si>
    <t>Gaelscoil Droichead Na Banndan</t>
  </si>
  <si>
    <t>Gaelscoil Droichead Na Banndon</t>
  </si>
  <si>
    <t>Cloughmacsimon</t>
  </si>
  <si>
    <t>Bandon Bypass</t>
  </si>
  <si>
    <t>P72T922</t>
  </si>
  <si>
    <t>20026G</t>
  </si>
  <si>
    <t>Gaelscoil Bhreifne</t>
  </si>
  <si>
    <t>Sráid Fhearnáin</t>
  </si>
  <si>
    <t>An Cabhán</t>
  </si>
  <si>
    <t>An Cábhán</t>
  </si>
  <si>
    <t>H12F721</t>
  </si>
  <si>
    <t>20027I</t>
  </si>
  <si>
    <t>Gaelscoil Thiobraid Arann</t>
  </si>
  <si>
    <t>Morgaiste</t>
  </si>
  <si>
    <t>Baile Thiobraid Arann</t>
  </si>
  <si>
    <t>E34F544</t>
  </si>
  <si>
    <t>20028K</t>
  </si>
  <si>
    <t>Setanta Special School</t>
  </si>
  <si>
    <t>Beechpark</t>
  </si>
  <si>
    <t>A94YK74</t>
  </si>
  <si>
    <t>20029M</t>
  </si>
  <si>
    <t>St Brigids Infant N S</t>
  </si>
  <si>
    <t>Wellmount Avenue</t>
  </si>
  <si>
    <t>D11F992</t>
  </si>
  <si>
    <t>20032B</t>
  </si>
  <si>
    <t>Dunboyne Junior N S</t>
  </si>
  <si>
    <t>Dunboyne</t>
  </si>
  <si>
    <t>A86 Hw57</t>
  </si>
  <si>
    <t>A86HW57</t>
  </si>
  <si>
    <t>20033D</t>
  </si>
  <si>
    <t>Dunboyne Senior N S</t>
  </si>
  <si>
    <t>Dunboyne.</t>
  </si>
  <si>
    <t>A86X857</t>
  </si>
  <si>
    <t>20035H</t>
  </si>
  <si>
    <t>St Gabriels N S</t>
  </si>
  <si>
    <t>Cowper Street</t>
  </si>
  <si>
    <t>D07CX50</t>
  </si>
  <si>
    <t>20036J</t>
  </si>
  <si>
    <t>North Presentation Primary School</t>
  </si>
  <si>
    <t>Gerald Griffin Street</t>
  </si>
  <si>
    <t>Cork City.</t>
  </si>
  <si>
    <t>T23F344</t>
  </si>
  <si>
    <t>20037L</t>
  </si>
  <si>
    <t>Louisburgh</t>
  </si>
  <si>
    <t>F28T189</t>
  </si>
  <si>
    <t>20038N</t>
  </si>
  <si>
    <t>Scoil Aiseiri Chriost</t>
  </si>
  <si>
    <t>Farranree,</t>
  </si>
  <si>
    <t>Cork.</t>
  </si>
  <si>
    <t>T23E634</t>
  </si>
  <si>
    <t>20039P</t>
  </si>
  <si>
    <t>Sni</t>
  </si>
  <si>
    <t>Baltinglass,</t>
  </si>
  <si>
    <t>W91EF95</t>
  </si>
  <si>
    <t>20040A</t>
  </si>
  <si>
    <t>Belmont N S</t>
  </si>
  <si>
    <t>Cloghans Hill</t>
  </si>
  <si>
    <t>H54HY75</t>
  </si>
  <si>
    <t>20041C</t>
  </si>
  <si>
    <t>Convent Of Mercy National School</t>
  </si>
  <si>
    <t>V15HX06</t>
  </si>
  <si>
    <t>20042E</t>
  </si>
  <si>
    <t>Scoil An Chroi Naofa</t>
  </si>
  <si>
    <t>H53W603</t>
  </si>
  <si>
    <t>20043G</t>
  </si>
  <si>
    <t>Gaelscoil Chnoc Liamhna</t>
  </si>
  <si>
    <t>Halla Na Ngasoga</t>
  </si>
  <si>
    <t>Bothar Cnoc Liamhna</t>
  </si>
  <si>
    <t>D16HR26</t>
  </si>
  <si>
    <t>20044I</t>
  </si>
  <si>
    <t>Gaelscoil Chnoc Na Re</t>
  </si>
  <si>
    <t>Bothar Baile Ui Dhugain</t>
  </si>
  <si>
    <t>F91FH30</t>
  </si>
  <si>
    <t>20045K</t>
  </si>
  <si>
    <t>Gaelscoil Chill Mhantáin</t>
  </si>
  <si>
    <t>Gaelscoil Chill Mahantáin</t>
  </si>
  <si>
    <t>Former Abbey Community College</t>
  </si>
  <si>
    <t>A67N797</t>
  </si>
  <si>
    <t>20046M</t>
  </si>
  <si>
    <t>Gaelscoil Na Cruaiche</t>
  </si>
  <si>
    <t>Br. An Chúrsa Gailf</t>
  </si>
  <si>
    <t>F28R243</t>
  </si>
  <si>
    <t>20047O</t>
  </si>
  <si>
    <t>Gaelscoil Bharra</t>
  </si>
  <si>
    <t>Naomh Fionnbarra C.L.G.</t>
  </si>
  <si>
    <t>Ascal An Fhasaigh</t>
  </si>
  <si>
    <t>An Chabrach</t>
  </si>
  <si>
    <t>Bac 7</t>
  </si>
  <si>
    <t>D07CF72</t>
  </si>
  <si>
    <t>20048Q</t>
  </si>
  <si>
    <t>Gaelscoil Lios Na Nog</t>
  </si>
  <si>
    <t>Áras Cullenswood</t>
  </si>
  <si>
    <t>21A Bóthar Oalkey</t>
  </si>
  <si>
    <t>Ranallagh</t>
  </si>
  <si>
    <t>Bác 6</t>
  </si>
  <si>
    <t>D06WF43</t>
  </si>
  <si>
    <t>20049S</t>
  </si>
  <si>
    <t>Ringaskiddy Lower Harbour N S</t>
  </si>
  <si>
    <t>P43C594</t>
  </si>
  <si>
    <t>20050D</t>
  </si>
  <si>
    <t>Gaelscoil Na Ndeise</t>
  </si>
  <si>
    <t>Campas Charraig Phiarais</t>
  </si>
  <si>
    <t>Bóthar Charraig Phiarais</t>
  </si>
  <si>
    <t>Port Láirge</t>
  </si>
  <si>
    <t>X91XK06</t>
  </si>
  <si>
    <t>20051F</t>
  </si>
  <si>
    <t>Gaelscoil Na Boinne</t>
  </si>
  <si>
    <t>C15YF64</t>
  </si>
  <si>
    <t>20052H</t>
  </si>
  <si>
    <t>Gaelscoil Cholmcille</t>
  </si>
  <si>
    <t>Lã¡Na Na Cãºlã³Ige</t>
  </si>
  <si>
    <t>Baile ÃTha Cliath 17</t>
  </si>
  <si>
    <t>D17W021</t>
  </si>
  <si>
    <t>20053J</t>
  </si>
  <si>
    <t>Cheeverstown Sp Sch</t>
  </si>
  <si>
    <t>D6WRT92</t>
  </si>
  <si>
    <t>20054L</t>
  </si>
  <si>
    <t>Scoil Eoghan</t>
  </si>
  <si>
    <t>Bath Terrace Lane</t>
  </si>
  <si>
    <t>F93A970</t>
  </si>
  <si>
    <t>20055N</t>
  </si>
  <si>
    <t>Gaelscoil Éois</t>
  </si>
  <si>
    <t>Bóthar Ros Liath</t>
  </si>
  <si>
    <t>Cluain Éois</t>
  </si>
  <si>
    <t>Co. Mhuineacháin</t>
  </si>
  <si>
    <t>H23RW28</t>
  </si>
  <si>
    <t>20056P</t>
  </si>
  <si>
    <t>Gaelscoil Phadraig</t>
  </si>
  <si>
    <t>Ascaill Shileann</t>
  </si>
  <si>
    <t>Baile Breac</t>
  </si>
  <si>
    <t>A96KF64</t>
  </si>
  <si>
    <t>20057R</t>
  </si>
  <si>
    <t>Gaelscoil Inis Corthaidh</t>
  </si>
  <si>
    <t>Drom Guail</t>
  </si>
  <si>
    <t>Inis Corthaidh</t>
  </si>
  <si>
    <t>Y21PP59</t>
  </si>
  <si>
    <t>20058T</t>
  </si>
  <si>
    <t>Scoil Ui Fhiaich</t>
  </si>
  <si>
    <t>Gaelscoil Ui Fhiaich</t>
  </si>
  <si>
    <t>Bóthar Chill Droichid</t>
  </si>
  <si>
    <t>Maigh Nuad</t>
  </si>
  <si>
    <t>W23T207</t>
  </si>
  <si>
    <t>20059V</t>
  </si>
  <si>
    <t>Mother Of Divine Grace</t>
  </si>
  <si>
    <t>Holy Faith Ns</t>
  </si>
  <si>
    <t>Ferndale Ave</t>
  </si>
  <si>
    <t>D11VW68</t>
  </si>
  <si>
    <t>20060G</t>
  </si>
  <si>
    <t>Monkstown Educate Together Ns</t>
  </si>
  <si>
    <t>Monkstown Educate Together</t>
  </si>
  <si>
    <t>Kill Avenue</t>
  </si>
  <si>
    <t>A96R528</t>
  </si>
  <si>
    <t>20061I</t>
  </si>
  <si>
    <t>Gaelscoil Iarfhlatha</t>
  </si>
  <si>
    <t>Tír An Chóir</t>
  </si>
  <si>
    <t>.</t>
  </si>
  <si>
    <t>H54DK03</t>
  </si>
  <si>
    <t>20062K</t>
  </si>
  <si>
    <t>E45H928</t>
  </si>
  <si>
    <t>20063M</t>
  </si>
  <si>
    <t>Scoil An Chlochair Cill Bheagan</t>
  </si>
  <si>
    <t>N91FY53</t>
  </si>
  <si>
    <t>20064O</t>
  </si>
  <si>
    <t>Our Lady Of Consolation Ns</t>
  </si>
  <si>
    <t>Collins Ave East</t>
  </si>
  <si>
    <t>Donnycarney</t>
  </si>
  <si>
    <t>D05RW80</t>
  </si>
  <si>
    <t>20065Q</t>
  </si>
  <si>
    <t>Our Ladys Meadow National Schoo</t>
  </si>
  <si>
    <t>Our Ladys Meadow Ns</t>
  </si>
  <si>
    <t>R32FW18</t>
  </si>
  <si>
    <t>20066S</t>
  </si>
  <si>
    <t>Lucan Educate Together Ns</t>
  </si>
  <si>
    <t>Mount Bellew Way</t>
  </si>
  <si>
    <t>Willsbrook,</t>
  </si>
  <si>
    <t>Lucan,</t>
  </si>
  <si>
    <t>K78C922</t>
  </si>
  <si>
    <t>20067U</t>
  </si>
  <si>
    <t>Knockatallon</t>
  </si>
  <si>
    <t>H18VY49</t>
  </si>
  <si>
    <t>20068W</t>
  </si>
  <si>
    <t>St Marys Na</t>
  </si>
  <si>
    <t>R42E521</t>
  </si>
  <si>
    <t>20070J</t>
  </si>
  <si>
    <t>Rosedale School</t>
  </si>
  <si>
    <t>Woodlands Centre</t>
  </si>
  <si>
    <t>H91PC96</t>
  </si>
  <si>
    <t>20071L</t>
  </si>
  <si>
    <t>R32 H773</t>
  </si>
  <si>
    <t>R32H773</t>
  </si>
  <si>
    <t>20073P</t>
  </si>
  <si>
    <t>Gracepark Rd</t>
  </si>
  <si>
    <t>N37PX01</t>
  </si>
  <si>
    <t>20074R</t>
  </si>
  <si>
    <t>St Gabriels Special School</t>
  </si>
  <si>
    <t>Murphy's Farm,</t>
  </si>
  <si>
    <t>Curraheen Rd.,</t>
  </si>
  <si>
    <t>Bishopstown,</t>
  </si>
  <si>
    <t>T12EK57</t>
  </si>
  <si>
    <t>20075T</t>
  </si>
  <si>
    <t>St Mochullas N.S.</t>
  </si>
  <si>
    <t>Tulla National School</t>
  </si>
  <si>
    <t>V95XH26</t>
  </si>
  <si>
    <t>20076V</t>
  </si>
  <si>
    <t>Bun Scoil Bhothar Na Naomh</t>
  </si>
  <si>
    <t>P51TW59</t>
  </si>
  <si>
    <t>20077A</t>
  </si>
  <si>
    <t>Scoil An Spioraid Naomh (Boys)</t>
  </si>
  <si>
    <t>Scoil An Spioraid Naomh Boys</t>
  </si>
  <si>
    <t>T12X030</t>
  </si>
  <si>
    <t>20078C</t>
  </si>
  <si>
    <t>V15VY11</t>
  </si>
  <si>
    <t>20079E</t>
  </si>
  <si>
    <t>Four Masters Ns</t>
  </si>
  <si>
    <t>F91P086</t>
  </si>
  <si>
    <t>20080M</t>
  </si>
  <si>
    <t>Gaelscoil An Inbhir Mhoir</t>
  </si>
  <si>
    <t>Arklow Gaelscoil</t>
  </si>
  <si>
    <t>Fernbank Park</t>
  </si>
  <si>
    <t>Emoclew Road</t>
  </si>
  <si>
    <t>An Tinbhear Mhoir</t>
  </si>
  <si>
    <t>Co. Chill Mhantain</t>
  </si>
  <si>
    <t>Y14XV50</t>
  </si>
  <si>
    <t>20081O</t>
  </si>
  <si>
    <t>Gaelscoil Phort Laoise</t>
  </si>
  <si>
    <t>Co. Laoise</t>
  </si>
  <si>
    <t>R32YA66</t>
  </si>
  <si>
    <t>20082Q</t>
  </si>
  <si>
    <t>Gaelscoil Thulach Na Nóg</t>
  </si>
  <si>
    <t>Br. Rúisc,</t>
  </si>
  <si>
    <t>Dún Búinne</t>
  </si>
  <si>
    <t>A86EP04</t>
  </si>
  <si>
    <t>20083S</t>
  </si>
  <si>
    <t>Gaelscoil An Longfoirt</t>
  </si>
  <si>
    <t>Gaelscoil Longfoirt</t>
  </si>
  <si>
    <t>Fearann Uí Dhuagáin</t>
  </si>
  <si>
    <t>Longfort</t>
  </si>
  <si>
    <t>Co Longfoirt</t>
  </si>
  <si>
    <t>N39TW62</t>
  </si>
  <si>
    <t>20084U</t>
  </si>
  <si>
    <t>Gaelscoil Na Gceithre Maol</t>
  </si>
  <si>
    <t>Aonad 3</t>
  </si>
  <si>
    <t>Páirc Gnó</t>
  </si>
  <si>
    <t>Bóthar Cill Álla Béal An Átha</t>
  </si>
  <si>
    <t>F26NA43</t>
  </si>
  <si>
    <t>20085W</t>
  </si>
  <si>
    <t>Gaelscoil Charraig Na Siuire</t>
  </si>
  <si>
    <t>Gaelscoil Carrick On Suir</t>
  </si>
  <si>
    <t>C/O Carrick Utd Afc</t>
  </si>
  <si>
    <t>Coolnamuck Road, Carrick-Beg</t>
  </si>
  <si>
    <t>County Tipperary</t>
  </si>
  <si>
    <t>E32AK88</t>
  </si>
  <si>
    <t>20086B</t>
  </si>
  <si>
    <t>Ennis Educate Together Ns</t>
  </si>
  <si>
    <t>Eetns</t>
  </si>
  <si>
    <t>V95KP29</t>
  </si>
  <si>
    <t>20087D</t>
  </si>
  <si>
    <t>Killashee Multi-Denominational Ns</t>
  </si>
  <si>
    <t>Killashee Multi-Denoninational Ns</t>
  </si>
  <si>
    <t>Kilcullen Road</t>
  </si>
  <si>
    <t>W91YV60</t>
  </si>
  <si>
    <t>20088F</t>
  </si>
  <si>
    <t>Scoil Mhuire N.S.,</t>
  </si>
  <si>
    <t>Scoil Mhuire N.S.</t>
  </si>
  <si>
    <t>Schull</t>
  </si>
  <si>
    <t>P81Y163</t>
  </si>
  <si>
    <t>20089H</t>
  </si>
  <si>
    <t>St. Josephs N. S.</t>
  </si>
  <si>
    <t>St. Josephs</t>
  </si>
  <si>
    <t>F31E406</t>
  </si>
  <si>
    <t>20091R</t>
  </si>
  <si>
    <t>St Peter's Ns</t>
  </si>
  <si>
    <t>Phibsboro</t>
  </si>
  <si>
    <t>D07F75C</t>
  </si>
  <si>
    <t>20092T</t>
  </si>
  <si>
    <t>St Ultans Ns</t>
  </si>
  <si>
    <t>St Ultans Primary School</t>
  </si>
  <si>
    <t>Cherry Orchard Avenue</t>
  </si>
  <si>
    <t>D10NY53</t>
  </si>
  <si>
    <t>20094A</t>
  </si>
  <si>
    <t>Scoil Chriost An Slanaitheoir</t>
  </si>
  <si>
    <t>Scoil Naisiunta</t>
  </si>
  <si>
    <t>Baile An Gharrai</t>
  </si>
  <si>
    <t>V94W1X4</t>
  </si>
  <si>
    <t>20095C</t>
  </si>
  <si>
    <t>Gaelscoil Bhrian Bóroimhe</t>
  </si>
  <si>
    <t>Gaelscoil Brian Boroimhe</t>
  </si>
  <si>
    <t>Coill Na Núll</t>
  </si>
  <si>
    <t>K67T3H2</t>
  </si>
  <si>
    <t>Gaelscoil Na Gceithre Maistri</t>
  </si>
  <si>
    <t>Páirc An Tsrutháin</t>
  </si>
  <si>
    <t>Baile Dhún Na Ngall</t>
  </si>
  <si>
    <t>Co Dhún Na Ngall</t>
  </si>
  <si>
    <t>F94T863</t>
  </si>
  <si>
    <t>20097G</t>
  </si>
  <si>
    <t>Gaelscoil Bhun Crannach</t>
  </si>
  <si>
    <t>Gaelscoil Bhun Cranncha</t>
  </si>
  <si>
    <t>Bun Crannach</t>
  </si>
  <si>
    <t>Dhun Na Ngall</t>
  </si>
  <si>
    <t>F93YW18</t>
  </si>
  <si>
    <t>20098I</t>
  </si>
  <si>
    <t>Castleknock Educate Together Ns</t>
  </si>
  <si>
    <t>Castleknock Educate Together</t>
  </si>
  <si>
    <t>Beechpark Avenue</t>
  </si>
  <si>
    <t>D15X094</t>
  </si>
  <si>
    <t>20099K</t>
  </si>
  <si>
    <t>Offaly School Of Special Education</t>
  </si>
  <si>
    <t>Kilcruttin Business Park</t>
  </si>
  <si>
    <t>R35H9N4</t>
  </si>
  <si>
    <t>20100P</t>
  </si>
  <si>
    <t>The Kolbe Special School</t>
  </si>
  <si>
    <t>Block Rd</t>
  </si>
  <si>
    <t>R32XD63</t>
  </si>
  <si>
    <t>20101R</t>
  </si>
  <si>
    <t>The Sacred Heart Primary N.S.</t>
  </si>
  <si>
    <t>N39RY67</t>
  </si>
  <si>
    <t>20102T</t>
  </si>
  <si>
    <t>St Fergus Primary School</t>
  </si>
  <si>
    <t>V94PT68</t>
  </si>
  <si>
    <t>20103V</t>
  </si>
  <si>
    <t>John Scottus Ns</t>
  </si>
  <si>
    <t>47 - 49 Northumberland Road</t>
  </si>
  <si>
    <t>D04R128</t>
  </si>
  <si>
    <t>20104A</t>
  </si>
  <si>
    <t>St Audoens Ns</t>
  </si>
  <si>
    <t>Cook Street</t>
  </si>
  <si>
    <t>D08XP83</t>
  </si>
  <si>
    <t>20105C</t>
  </si>
  <si>
    <t>Star Of The Sea Primary School</t>
  </si>
  <si>
    <t>Passage West</t>
  </si>
  <si>
    <t>T12A381</t>
  </si>
  <si>
    <t>20106E</t>
  </si>
  <si>
    <t>Scoil Nioclais</t>
  </si>
  <si>
    <t>Frankfield Ns</t>
  </si>
  <si>
    <t>Frankfield</t>
  </si>
  <si>
    <t>T12HD86</t>
  </si>
  <si>
    <t>20107G</t>
  </si>
  <si>
    <t>Gaelscoil Mhainistir Na Corann</t>
  </si>
  <si>
    <t>Bán Sheáin</t>
  </si>
  <si>
    <t>Mainistir Na Corann</t>
  </si>
  <si>
    <t>Contae Chorcai</t>
  </si>
  <si>
    <t>P25NA72</t>
  </si>
  <si>
    <t>20108I</t>
  </si>
  <si>
    <t>St. John The Apostle, Knocknacarra Ns</t>
  </si>
  <si>
    <t>Knocknacarra Ns</t>
  </si>
  <si>
    <t>Western Distributor Road</t>
  </si>
  <si>
    <t>H91R3N1</t>
  </si>
  <si>
    <t>20110S</t>
  </si>
  <si>
    <t>S N Mhuire Senior School</t>
  </si>
  <si>
    <t>W91RX84</t>
  </si>
  <si>
    <t>20111U</t>
  </si>
  <si>
    <t>P51N290</t>
  </si>
  <si>
    <t>20112W</t>
  </si>
  <si>
    <t>Caherciveen N S</t>
  </si>
  <si>
    <t>O Connell Street</t>
  </si>
  <si>
    <t>V23TW26</t>
  </si>
  <si>
    <t>20113B</t>
  </si>
  <si>
    <t>Scoil Croi Naofa</t>
  </si>
  <si>
    <t>Bunnanadden</t>
  </si>
  <si>
    <t>F56TE24</t>
  </si>
  <si>
    <t>20114D</t>
  </si>
  <si>
    <t>Scoil Bríd</t>
  </si>
  <si>
    <t>Oldtown</t>
  </si>
  <si>
    <t>W91YA62</t>
  </si>
  <si>
    <t>20115F</t>
  </si>
  <si>
    <t>Scoil Einne</t>
  </si>
  <si>
    <t>Scoil Éinne</t>
  </si>
  <si>
    <t>An Spidéal</t>
  </si>
  <si>
    <t>H91N9C9</t>
  </si>
  <si>
    <t>20116H</t>
  </si>
  <si>
    <t>Glor Na Mara Ns</t>
  </si>
  <si>
    <t>X91Y924</t>
  </si>
  <si>
    <t>20117J</t>
  </si>
  <si>
    <t>St Canices Special School</t>
  </si>
  <si>
    <t>Coovagh House</t>
  </si>
  <si>
    <t>St Joseph's Grounds</t>
  </si>
  <si>
    <t>Mulgrave St</t>
  </si>
  <si>
    <t>V94FY91</t>
  </si>
  <si>
    <t>20118L</t>
  </si>
  <si>
    <t>Cluain Na Sli</t>
  </si>
  <si>
    <t>Mointeach Milic</t>
  </si>
  <si>
    <t>R32WE51</t>
  </si>
  <si>
    <t>20119N</t>
  </si>
  <si>
    <t>Cork University Hos School</t>
  </si>
  <si>
    <t>Childrens Ward</t>
  </si>
  <si>
    <t>T12DC4A</t>
  </si>
  <si>
    <t>20120V</t>
  </si>
  <si>
    <t>St Tiarnach's Primary School</t>
  </si>
  <si>
    <t>H23KC59</t>
  </si>
  <si>
    <t>20121A</t>
  </si>
  <si>
    <t>Carmona Special National School</t>
  </si>
  <si>
    <t>St John Of God Special School</t>
  </si>
  <si>
    <t>Carmona School</t>
  </si>
  <si>
    <t>111 Upper Glenageary Road</t>
  </si>
  <si>
    <t>Co. Dublin A96 Ny91</t>
  </si>
  <si>
    <t>A96NY91</t>
  </si>
  <si>
    <t>20122C</t>
  </si>
  <si>
    <t>Scoil Mhuire Agus Iosaf</t>
  </si>
  <si>
    <t>F91A076</t>
  </si>
  <si>
    <t>20123E</t>
  </si>
  <si>
    <t>Gaelscoil Riabhach</t>
  </si>
  <si>
    <t>Cois Carraige</t>
  </si>
  <si>
    <t>H62E292</t>
  </si>
  <si>
    <t>20124G</t>
  </si>
  <si>
    <t>N39PX32</t>
  </si>
  <si>
    <t>20125I</t>
  </si>
  <si>
    <t>Crossmolina N.S.</t>
  </si>
  <si>
    <t>Do.</t>
  </si>
  <si>
    <t>F26T224</t>
  </si>
  <si>
    <t>20126K</t>
  </si>
  <si>
    <t>Cnoc Na Cruibe</t>
  </si>
  <si>
    <t>Br Na Gaillimhe</t>
  </si>
  <si>
    <t>F42TD83</t>
  </si>
  <si>
    <t>20127M</t>
  </si>
  <si>
    <t>Cora Chaithlin</t>
  </si>
  <si>
    <t>V95FX59</t>
  </si>
  <si>
    <t>20128O</t>
  </si>
  <si>
    <t>St Matthews Mixed N.S</t>
  </si>
  <si>
    <t>N39KA06</t>
  </si>
  <si>
    <t>20129Q</t>
  </si>
  <si>
    <t>Scoil Teampall Toinne</t>
  </si>
  <si>
    <t>Ballyporeen Ns</t>
  </si>
  <si>
    <t>Ballyporeen</t>
  </si>
  <si>
    <t>E21XP64</t>
  </si>
  <si>
    <t>20130B</t>
  </si>
  <si>
    <t>St. Patrick's National School</t>
  </si>
  <si>
    <t>Diswellstown Road</t>
  </si>
  <si>
    <t>D15PH21</t>
  </si>
  <si>
    <t>20131D</t>
  </si>
  <si>
    <t>Educate Together Ns</t>
  </si>
  <si>
    <t>Fitzwilliam Place North</t>
  </si>
  <si>
    <t>Grangegorman Lower</t>
  </si>
  <si>
    <t>D07PY50</t>
  </si>
  <si>
    <t>20132F</t>
  </si>
  <si>
    <t>The High Support Special School</t>
  </si>
  <si>
    <t>C/O Seville Lodge</t>
  </si>
  <si>
    <t>Callen Road</t>
  </si>
  <si>
    <t>R95PW72</t>
  </si>
  <si>
    <t>20133H</t>
  </si>
  <si>
    <t>Scoil Dean Cussen</t>
  </si>
  <si>
    <t>Bru Na Ndeise</t>
  </si>
  <si>
    <t>V35FT99</t>
  </si>
  <si>
    <t>20134J</t>
  </si>
  <si>
    <t>St Michaels N. S.</t>
  </si>
  <si>
    <t>Clifferna</t>
  </si>
  <si>
    <t>H12H272</t>
  </si>
  <si>
    <t>20136N</t>
  </si>
  <si>
    <t>Crannog Nua Special School</t>
  </si>
  <si>
    <t>118 Pineridge</t>
  </si>
  <si>
    <t>K32D923</t>
  </si>
  <si>
    <t>20137P</t>
  </si>
  <si>
    <t>Mary Mother Of Hope Senior Ns</t>
  </si>
  <si>
    <t>Mary Mother Of Hope</t>
  </si>
  <si>
    <t>Littlepace</t>
  </si>
  <si>
    <t>Castaheany</t>
  </si>
  <si>
    <t>D15TA49</t>
  </si>
  <si>
    <t>20139T</t>
  </si>
  <si>
    <t>Inchicore Ns</t>
  </si>
  <si>
    <t>Sarsfield Road</t>
  </si>
  <si>
    <t>D10V963</t>
  </si>
  <si>
    <t>20140E</t>
  </si>
  <si>
    <t>Scoil Mhuire Fatima</t>
  </si>
  <si>
    <t>North Monastery</t>
  </si>
  <si>
    <t>T23VY17</t>
  </si>
  <si>
    <t>20141G</t>
  </si>
  <si>
    <t>The Harold School</t>
  </si>
  <si>
    <t>Eden Road</t>
  </si>
  <si>
    <t>Glasthule</t>
  </si>
  <si>
    <t>A96X043</t>
  </si>
  <si>
    <t>20142I</t>
  </si>
  <si>
    <t>Abbeyquarter</t>
  </si>
  <si>
    <t>F35PX94</t>
  </si>
  <si>
    <t>20143K</t>
  </si>
  <si>
    <t>Waterpark N S</t>
  </si>
  <si>
    <t>Waterpark N.S.</t>
  </si>
  <si>
    <t>X91D540</t>
  </si>
  <si>
    <t>20144M</t>
  </si>
  <si>
    <t>Gaelscoil Chois Feabhaill</t>
  </si>
  <si>
    <t>Carn Na Gairbhe</t>
  </si>
  <si>
    <t>Bun An Phobail</t>
  </si>
  <si>
    <t>F93YXD2</t>
  </si>
  <si>
    <t>20145O</t>
  </si>
  <si>
    <t>Swords Educate Together Ns</t>
  </si>
  <si>
    <t>Applewood</t>
  </si>
  <si>
    <t>K67H0F6</t>
  </si>
  <si>
    <t>20146Q</t>
  </si>
  <si>
    <t>Le Cheile Educate Together</t>
  </si>
  <si>
    <t>C/O The Grammar School</t>
  </si>
  <si>
    <t>Mornington Rd</t>
  </si>
  <si>
    <t>A92KX84</t>
  </si>
  <si>
    <t>20147S</t>
  </si>
  <si>
    <t>Scoil Mhuire Agus N.Treasa</t>
  </si>
  <si>
    <t>Currow Ns</t>
  </si>
  <si>
    <t>Currow</t>
  </si>
  <si>
    <t>V93E981</t>
  </si>
  <si>
    <t>20148U</t>
  </si>
  <si>
    <t>Gaelscoil Chaladh An Treoigh</t>
  </si>
  <si>
    <t>Caisleán Nua</t>
  </si>
  <si>
    <t>Bóthar Bhaile Átha Cliath</t>
  </si>
  <si>
    <t>Caladh An Treoigh</t>
  </si>
  <si>
    <t>Co. Luimnigh</t>
  </si>
  <si>
    <t>V94RW26</t>
  </si>
  <si>
    <t>20149W</t>
  </si>
  <si>
    <t>St Fachnan &amp; St Attractas N S</t>
  </si>
  <si>
    <t>Kilfenora Ns</t>
  </si>
  <si>
    <t>Kilfenora</t>
  </si>
  <si>
    <t>V95EY90</t>
  </si>
  <si>
    <t>20150H</t>
  </si>
  <si>
    <t>Holy Family N.S</t>
  </si>
  <si>
    <t>The Rock</t>
  </si>
  <si>
    <t>F94F259</t>
  </si>
  <si>
    <t>20151J</t>
  </si>
  <si>
    <t>Gaelscoil Mhuscraí</t>
  </si>
  <si>
    <t>Sean Íochtarach</t>
  </si>
  <si>
    <t>An Bhlárna</t>
  </si>
  <si>
    <t>T23EA29</t>
  </si>
  <si>
    <t>20152L</t>
  </si>
  <si>
    <t>North Dublin Muslim Ns Project</t>
  </si>
  <si>
    <t>N.D.M.N.S.</t>
  </si>
  <si>
    <t>D07P967</t>
  </si>
  <si>
    <t>20153N</t>
  </si>
  <si>
    <t>St Joseph's Adolescent &amp; Family Ser</t>
  </si>
  <si>
    <t>St Joseph's Special School</t>
  </si>
  <si>
    <t>St Vincent's Hospital</t>
  </si>
  <si>
    <t>Convent Avenue</t>
  </si>
  <si>
    <t>Richmond Road</t>
  </si>
  <si>
    <t>Fairview Dublin 3</t>
  </si>
  <si>
    <t>D03HN80</t>
  </si>
  <si>
    <t>20154P</t>
  </si>
  <si>
    <t>Beaumont Hospital Special School</t>
  </si>
  <si>
    <t>St Raphaels Ward</t>
  </si>
  <si>
    <t>Beaumont Hospital</t>
  </si>
  <si>
    <t>D09DK19</t>
  </si>
  <si>
    <t>20155R</t>
  </si>
  <si>
    <t>St John The Baptist Boys School</t>
  </si>
  <si>
    <t>St John The Bapist B.N.S.</t>
  </si>
  <si>
    <t>20157V</t>
  </si>
  <si>
    <t>Bunscoil Gleann Sidheain</t>
  </si>
  <si>
    <t>P51E732</t>
  </si>
  <si>
    <t>20158A</t>
  </si>
  <si>
    <t>Tralee Educate Together Ns</t>
  </si>
  <si>
    <t>Collis Sandes House</t>
  </si>
  <si>
    <t>Killeen Oakpark</t>
  </si>
  <si>
    <t>V92PF5N</t>
  </si>
  <si>
    <t>20159C</t>
  </si>
  <si>
    <t>Gaelscoil Nas Na Riogh</t>
  </si>
  <si>
    <t>Cnoc An Phíobaire</t>
  </si>
  <si>
    <t>An Nás</t>
  </si>
  <si>
    <t>W91WD98</t>
  </si>
  <si>
    <t>20160K</t>
  </si>
  <si>
    <t>Waterford Educate Together Ns</t>
  </si>
  <si>
    <t>Carrickphierish Road</t>
  </si>
  <si>
    <t>X91NN9F</t>
  </si>
  <si>
    <t>20161M</t>
  </si>
  <si>
    <t>Donabate/Portrane Educate Together</t>
  </si>
  <si>
    <t>Ballisk Common</t>
  </si>
  <si>
    <t>Beaverstown Road</t>
  </si>
  <si>
    <t>K36HX03</t>
  </si>
  <si>
    <t>20162O</t>
  </si>
  <si>
    <t>Sonas Special Primaryjunior School</t>
  </si>
  <si>
    <t>P43C838</t>
  </si>
  <si>
    <t>20163Q</t>
  </si>
  <si>
    <t>S.N Eoin Baiste</t>
  </si>
  <si>
    <t>Fatima</t>
  </si>
  <si>
    <t>A91XN28</t>
  </si>
  <si>
    <t>20164S</t>
  </si>
  <si>
    <t>Navan Educate Together Ns</t>
  </si>
  <si>
    <t>Commons Road</t>
  </si>
  <si>
    <t>C15KV84</t>
  </si>
  <si>
    <t>20165U</t>
  </si>
  <si>
    <t>Gaelscoil Mhoshiolog</t>
  </si>
  <si>
    <t>Gaelscoil Moshiolog</t>
  </si>
  <si>
    <t>An Chraobhach</t>
  </si>
  <si>
    <t>Bothar Charn An Bhua</t>
  </si>
  <si>
    <t>Guaire</t>
  </si>
  <si>
    <t>Y25VP62</t>
  </si>
  <si>
    <t>20166W</t>
  </si>
  <si>
    <t>Griffeen Valley Educate Together Ns</t>
  </si>
  <si>
    <t>Griffeen Glen Boulevard,</t>
  </si>
  <si>
    <t>K78YA07</t>
  </si>
  <si>
    <t>20167B</t>
  </si>
  <si>
    <t>Gaelscoil Eirne</t>
  </si>
  <si>
    <t>Fearainn An Bhaile</t>
  </si>
  <si>
    <t>Beal Atha Seannaigh</t>
  </si>
  <si>
    <t>F94KP62</t>
  </si>
  <si>
    <t>20168D</t>
  </si>
  <si>
    <t>Glasnevin Educate Together Ns</t>
  </si>
  <si>
    <t>D09X407</t>
  </si>
  <si>
    <t>20169F</t>
  </si>
  <si>
    <t>Castletown N.S</t>
  </si>
  <si>
    <t>Elderfield Building</t>
  </si>
  <si>
    <t>R32VX78</t>
  </si>
  <si>
    <t>20170N</t>
  </si>
  <si>
    <t>Scoil Choill Mhic Thomaisin</t>
  </si>
  <si>
    <t>X42YY36</t>
  </si>
  <si>
    <t>20171P</t>
  </si>
  <si>
    <t>Ardee Educate Together N.S</t>
  </si>
  <si>
    <t>Ardee Educate Together National Sch</t>
  </si>
  <si>
    <t>Dundalk Road, Ardee</t>
  </si>
  <si>
    <t>A92TW80</t>
  </si>
  <si>
    <t>20172R</t>
  </si>
  <si>
    <t>A82RD70</t>
  </si>
  <si>
    <t>20173T</t>
  </si>
  <si>
    <t>St Annes Primary School</t>
  </si>
  <si>
    <t>Fettercairn</t>
  </si>
  <si>
    <t>D24DHY5</t>
  </si>
  <si>
    <t>20174V</t>
  </si>
  <si>
    <t>Scoil Éanna</t>
  </si>
  <si>
    <t>A75XD83</t>
  </si>
  <si>
    <t>20175A</t>
  </si>
  <si>
    <t>Limerick City East Educate Together</t>
  </si>
  <si>
    <t>Mungret College</t>
  </si>
  <si>
    <t>V94ND77</t>
  </si>
  <si>
    <t>20176C</t>
  </si>
  <si>
    <t>Rush And Lusk Educate Together Ns</t>
  </si>
  <si>
    <t>Raheny Lane</t>
  </si>
  <si>
    <t>Rathmore Road</t>
  </si>
  <si>
    <t>K45WC62</t>
  </si>
  <si>
    <t>20177E</t>
  </si>
  <si>
    <t>Newbridge Educate Together</t>
  </si>
  <si>
    <t>R56YC60</t>
  </si>
  <si>
    <t>20178G</t>
  </si>
  <si>
    <t>Wicklow Educate Together Ns</t>
  </si>
  <si>
    <t>Hawkstown Road</t>
  </si>
  <si>
    <t>A67A329</t>
  </si>
  <si>
    <t>20179I</t>
  </si>
  <si>
    <t>St Stephens Ns</t>
  </si>
  <si>
    <t>C15T028</t>
  </si>
  <si>
    <t>20180Q</t>
  </si>
  <si>
    <t>Clonmagadden Valley</t>
  </si>
  <si>
    <t>Windtown</t>
  </si>
  <si>
    <t>C15HK75</t>
  </si>
  <si>
    <t>20181S</t>
  </si>
  <si>
    <t>Gaelscoil An Raithin</t>
  </si>
  <si>
    <t>Garryowen Football Club</t>
  </si>
  <si>
    <t>Dooradoyle Road</t>
  </si>
  <si>
    <t>V94HF64</t>
  </si>
  <si>
    <t>20182U</t>
  </si>
  <si>
    <t>St Endas Ns</t>
  </si>
  <si>
    <t>Kilnadur</t>
  </si>
  <si>
    <t>P47FV44</t>
  </si>
  <si>
    <t>20186F</t>
  </si>
  <si>
    <t>Castaheany Educate Together Ns</t>
  </si>
  <si>
    <t>Ongar Village</t>
  </si>
  <si>
    <t>D15AE61</t>
  </si>
  <si>
    <t>20187H</t>
  </si>
  <si>
    <t>Divine Mercy Senior National School</t>
  </si>
  <si>
    <t>Divine Mercy Balgaddy Sns</t>
  </si>
  <si>
    <t>K78A393</t>
  </si>
  <si>
    <t>20188J</t>
  </si>
  <si>
    <t>Mullingar Educate Together</t>
  </si>
  <si>
    <t>Rathgowan</t>
  </si>
  <si>
    <t>N91N722</t>
  </si>
  <si>
    <t>20189L</t>
  </si>
  <si>
    <t>Tullamore Educate Together Ns</t>
  </si>
  <si>
    <t>Collins Lane</t>
  </si>
  <si>
    <t>R35AX22</t>
  </si>
  <si>
    <t>20190T</t>
  </si>
  <si>
    <t>Fr Eamann Cahill</t>
  </si>
  <si>
    <t>Glencairn</t>
  </si>
  <si>
    <t>Leopardstown</t>
  </si>
  <si>
    <t>D18YV91</t>
  </si>
  <si>
    <t>20191V</t>
  </si>
  <si>
    <t>St Peters Ns, Coi</t>
  </si>
  <si>
    <t>Maynooth Rd</t>
  </si>
  <si>
    <t>A86RX96</t>
  </si>
  <si>
    <t>20192A</t>
  </si>
  <si>
    <t>Gaelscoil Átha Í</t>
  </si>
  <si>
    <t>Gaelscoil Atha I</t>
  </si>
  <si>
    <t>Baile Átha Í</t>
  </si>
  <si>
    <t>R14DP92</t>
  </si>
  <si>
    <t>20193C</t>
  </si>
  <si>
    <t>Scoil Mocheallóg</t>
  </si>
  <si>
    <t>V35XW31</t>
  </si>
  <si>
    <t>20194E</t>
  </si>
  <si>
    <t>St. John The Evangelist National School</t>
  </si>
  <si>
    <t>K78P212</t>
  </si>
  <si>
    <t>20196I</t>
  </si>
  <si>
    <t>Scoil Íosagáin</t>
  </si>
  <si>
    <t>V31F208</t>
  </si>
  <si>
    <t>20197K</t>
  </si>
  <si>
    <t>Railway</t>
  </si>
  <si>
    <t>V93DX76</t>
  </si>
  <si>
    <t>20199O</t>
  </si>
  <si>
    <t>Scoil Chuimín &amp; Caitríona</t>
  </si>
  <si>
    <t>Scoil Náisiúnta Uachtar Árd</t>
  </si>
  <si>
    <t>Oughterard</t>
  </si>
  <si>
    <t>H91PN35</t>
  </si>
  <si>
    <t>20200T</t>
  </si>
  <si>
    <t>Ratoath Senior Ns</t>
  </si>
  <si>
    <t>A85ET29</t>
  </si>
  <si>
    <t>20201V</t>
  </si>
  <si>
    <t>Tyrrelstown Educate Together National School</t>
  </si>
  <si>
    <t>Tetns</t>
  </si>
  <si>
    <t>Hollywoood Road</t>
  </si>
  <si>
    <t>Tyrrelstown</t>
  </si>
  <si>
    <t>D15X938</t>
  </si>
  <si>
    <t>20202A</t>
  </si>
  <si>
    <t>Balbriggan Educate Together Ns</t>
  </si>
  <si>
    <t>Hamlet Lane</t>
  </si>
  <si>
    <t>Moylaragh</t>
  </si>
  <si>
    <t>K32NT02</t>
  </si>
  <si>
    <t>20203C</t>
  </si>
  <si>
    <t>Mohill N S</t>
  </si>
  <si>
    <t>St Manchan's N.S</t>
  </si>
  <si>
    <t>N41X762</t>
  </si>
  <si>
    <t>20204E</t>
  </si>
  <si>
    <t>Scoil Mháirtin</t>
  </si>
  <si>
    <t>Scoil Mhairtin</t>
  </si>
  <si>
    <t>P61D504</t>
  </si>
  <si>
    <t>20205G</t>
  </si>
  <si>
    <t>St Marys Parish Primary School</t>
  </si>
  <si>
    <t>St Marys Parish Presbytery</t>
  </si>
  <si>
    <t>A92XD80</t>
  </si>
  <si>
    <t>20208M</t>
  </si>
  <si>
    <t>St Coen's National School</t>
  </si>
  <si>
    <t>Rathnew</t>
  </si>
  <si>
    <t>A67CY68</t>
  </si>
  <si>
    <t>20210W</t>
  </si>
  <si>
    <t>S N Eoin Pol Ii</t>
  </si>
  <si>
    <t>Eoghanacht</t>
  </si>
  <si>
    <t>Inis Mor</t>
  </si>
  <si>
    <t>Oileain Arann</t>
  </si>
  <si>
    <t>H91P7D2</t>
  </si>
  <si>
    <t>20211B</t>
  </si>
  <si>
    <t>Claregalway Educate Together N S</t>
  </si>
  <si>
    <t>Cloonbiggen Road</t>
  </si>
  <si>
    <t>H91P6X5</t>
  </si>
  <si>
    <t>20212D</t>
  </si>
  <si>
    <t>Gaelscoil Liatroma</t>
  </si>
  <si>
    <t>Cora Droma Rúisc</t>
  </si>
  <si>
    <t>Co. Liatroma</t>
  </si>
  <si>
    <t>N41Y718</t>
  </si>
  <si>
    <t>20214H</t>
  </si>
  <si>
    <t>Gorey Educate Together Ns</t>
  </si>
  <si>
    <t>Kilnahue Lane</t>
  </si>
  <si>
    <t>Carnew Road</t>
  </si>
  <si>
    <t>Y25DX23</t>
  </si>
  <si>
    <t>20215J</t>
  </si>
  <si>
    <t>Tankardstown</t>
  </si>
  <si>
    <t>A85DX54</t>
  </si>
  <si>
    <t>20216L</t>
  </si>
  <si>
    <t>Bettystown</t>
  </si>
  <si>
    <t>A92H762</t>
  </si>
  <si>
    <t>20217N</t>
  </si>
  <si>
    <t>Mount Palmer National School</t>
  </si>
  <si>
    <t>Kincon</t>
  </si>
  <si>
    <t>F26VW89</t>
  </si>
  <si>
    <t>20218P</t>
  </si>
  <si>
    <t>Archbishop Mcquaid National School</t>
  </si>
  <si>
    <t>St Columbanus National School</t>
  </si>
  <si>
    <t>A96X0D1</t>
  </si>
  <si>
    <t>20219R</t>
  </si>
  <si>
    <t>St Pauls B N S</t>
  </si>
  <si>
    <t>Lisduggan</t>
  </si>
  <si>
    <t>X91YX80</t>
  </si>
  <si>
    <t>20220C</t>
  </si>
  <si>
    <t>Gaelscoil Ui Earcain</t>
  </si>
  <si>
    <t>Bothar Glas An Ein</t>
  </si>
  <si>
    <t>Fionnghlas</t>
  </si>
  <si>
    <t>B.A.C. 11</t>
  </si>
  <si>
    <t>D11CVH6</t>
  </si>
  <si>
    <t>20222G</t>
  </si>
  <si>
    <t>Scoil Chuil Aodha Barr D Inse</t>
  </si>
  <si>
    <t>Scoil Chuil Aodha Barr Dinse</t>
  </si>
  <si>
    <t>Cuil - Aodha</t>
  </si>
  <si>
    <t>Maghcromtha</t>
  </si>
  <si>
    <t>Co. Chorcaigh</t>
  </si>
  <si>
    <t>P12A660</t>
  </si>
  <si>
    <t>20223I</t>
  </si>
  <si>
    <t>Gaelscoil Eiscir Riada</t>
  </si>
  <si>
    <t>Bóthar An Ghrifín</t>
  </si>
  <si>
    <t>Leamhcán</t>
  </si>
  <si>
    <t>Co Átha Cliath</t>
  </si>
  <si>
    <t>K78YX77</t>
  </si>
  <si>
    <t>20224K</t>
  </si>
  <si>
    <t>Gaelscoil An Tsli Dala</t>
  </si>
  <si>
    <t>Bealach Mor</t>
  </si>
  <si>
    <t>Boiris Mor Ossari</t>
  </si>
  <si>
    <t>Contae Laoise</t>
  </si>
  <si>
    <t>R32TN62</t>
  </si>
  <si>
    <t>20228S</t>
  </si>
  <si>
    <t>St Laurence O Tooles Girls School</t>
  </si>
  <si>
    <t>St Laurence O Tooles Girls Ns</t>
  </si>
  <si>
    <t>49 Seville Place</t>
  </si>
  <si>
    <t>North Wall</t>
  </si>
  <si>
    <t>D01WK38</t>
  </si>
  <si>
    <t>20229U</t>
  </si>
  <si>
    <t>Nagle Rice Primary School</t>
  </si>
  <si>
    <t>V93EV97</t>
  </si>
  <si>
    <t>20230F</t>
  </si>
  <si>
    <t>Altamount Street</t>
  </si>
  <si>
    <t>Altamont Street</t>
  </si>
  <si>
    <t>F28RK12</t>
  </si>
  <si>
    <t>20231H</t>
  </si>
  <si>
    <t>St Benedicts National School</t>
  </si>
  <si>
    <t>Ongar</t>
  </si>
  <si>
    <t>D15PY61</t>
  </si>
  <si>
    <t>20233L</t>
  </si>
  <si>
    <t>Scoil Chaitríona</t>
  </si>
  <si>
    <t>V94HH98</t>
  </si>
  <si>
    <t>20234N</t>
  </si>
  <si>
    <t>The Childrens Ark</t>
  </si>
  <si>
    <t>Midwestern Regional Hospital</t>
  </si>
  <si>
    <t>V94YVH0</t>
  </si>
  <si>
    <t>20235P</t>
  </si>
  <si>
    <t>Letterkenny Educate Together</t>
  </si>
  <si>
    <t>Ballyraine Halls</t>
  </si>
  <si>
    <t>F92DA00</t>
  </si>
  <si>
    <t>20237T</t>
  </si>
  <si>
    <t>Gaelscoil Riada</t>
  </si>
  <si>
    <t>Raithin</t>
  </si>
  <si>
    <t>Baile Atha An Ri</t>
  </si>
  <si>
    <t>H65N125</t>
  </si>
  <si>
    <t>20238V</t>
  </si>
  <si>
    <t>Gaelscoil An Choillín</t>
  </si>
  <si>
    <t>An Coillín Mór</t>
  </si>
  <si>
    <t>An Muileann Gcearr</t>
  </si>
  <si>
    <t>Co. Na Hiarmhí</t>
  </si>
  <si>
    <t>N91NW80</t>
  </si>
  <si>
    <t>20239A</t>
  </si>
  <si>
    <t>Gaelscoil Ui Drisceoil</t>
  </si>
  <si>
    <t>Dunkettle</t>
  </si>
  <si>
    <t>T45YY19</t>
  </si>
  <si>
    <t>20241K</t>
  </si>
  <si>
    <t>Scoil Choilm Community Ns</t>
  </si>
  <si>
    <t>Porterstown Rd</t>
  </si>
  <si>
    <t>D15X582</t>
  </si>
  <si>
    <t>20242M</t>
  </si>
  <si>
    <t>Blessington Educate Together</t>
  </si>
  <si>
    <t>Red Lane</t>
  </si>
  <si>
    <t>W91DK23</t>
  </si>
  <si>
    <t>20243O</t>
  </si>
  <si>
    <t>Gael Scoil Na Lochanna</t>
  </si>
  <si>
    <t>Cill Moloma</t>
  </si>
  <si>
    <t>Baile Coimín</t>
  </si>
  <si>
    <t>Co. Chill Mhantáin</t>
  </si>
  <si>
    <t>W91A403</t>
  </si>
  <si>
    <t>20245S</t>
  </si>
  <si>
    <t>Ennistymon National School</t>
  </si>
  <si>
    <t>Scoil Mhainchín</t>
  </si>
  <si>
    <t>V95YP46</t>
  </si>
  <si>
    <t>20246U</t>
  </si>
  <si>
    <t>The Billis National School</t>
  </si>
  <si>
    <t>The Billis Ns</t>
  </si>
  <si>
    <t>Glaslough</t>
  </si>
  <si>
    <t>H18RR22</t>
  </si>
  <si>
    <t>20247W</t>
  </si>
  <si>
    <t>Scoil Ghrainne Community National School</t>
  </si>
  <si>
    <t>Phibblestown National School</t>
  </si>
  <si>
    <t>Phibblestown</t>
  </si>
  <si>
    <t>D15Y5PR</t>
  </si>
  <si>
    <t>20252P</t>
  </si>
  <si>
    <t>Gaelscoil Bhaile Brigin</t>
  </si>
  <si>
    <t>Castlelands</t>
  </si>
  <si>
    <t>Bhaile Brigin</t>
  </si>
  <si>
    <t>Contae Atha Cliath</t>
  </si>
  <si>
    <t>K32YT18</t>
  </si>
  <si>
    <t>20255V</t>
  </si>
  <si>
    <t>Bunscoil Mcauley Rice</t>
  </si>
  <si>
    <t>As Above</t>
  </si>
  <si>
    <t>Kilkenny Road</t>
  </si>
  <si>
    <t>Callan</t>
  </si>
  <si>
    <t>R95E840</t>
  </si>
  <si>
    <t>20256A</t>
  </si>
  <si>
    <t>Scoil Náisiúnta Thuar Mhic Éadaigh</t>
  </si>
  <si>
    <t>Trianláir</t>
  </si>
  <si>
    <t>Tuar Mhic Éadaigh</t>
  </si>
  <si>
    <t>Co. Mhaigh Eo</t>
  </si>
  <si>
    <t>F12CD93</t>
  </si>
  <si>
    <t>20257C</t>
  </si>
  <si>
    <t>St. Patrick's Primary School</t>
  </si>
  <si>
    <t>Hazelhatch</t>
  </si>
  <si>
    <t>W23Y300</t>
  </si>
  <si>
    <t>20258E</t>
  </si>
  <si>
    <t>Gaelscoil An Bhradáin Feasa</t>
  </si>
  <si>
    <t>Bóthar An Mhuilinn</t>
  </si>
  <si>
    <t>Droichead Átha</t>
  </si>
  <si>
    <t>A92WY45</t>
  </si>
  <si>
    <t>20259G</t>
  </si>
  <si>
    <t>St. Francis National School</t>
  </si>
  <si>
    <t>St Francis</t>
  </si>
  <si>
    <t>Rock Road</t>
  </si>
  <si>
    <t>A91Nhov</t>
  </si>
  <si>
    <t>A91CR94</t>
  </si>
  <si>
    <t>20260O</t>
  </si>
  <si>
    <t>Gaelscoil Chluainín</t>
  </si>
  <si>
    <t>Sráid An Chaisleáin</t>
  </si>
  <si>
    <t>Cluainín Uí Ruairc</t>
  </si>
  <si>
    <t>F91PP62</t>
  </si>
  <si>
    <t>20261Q</t>
  </si>
  <si>
    <t>Newtown Junior School</t>
  </si>
  <si>
    <t>X91ET86</t>
  </si>
  <si>
    <t>20264W</t>
  </si>
  <si>
    <t>Gaelscoil Na Bhfili</t>
  </si>
  <si>
    <t>H91E0Y3</t>
  </si>
  <si>
    <t>20265B</t>
  </si>
  <si>
    <t>Gaelscoil Chionn Tsáile</t>
  </si>
  <si>
    <t>An Ceapach</t>
  </si>
  <si>
    <t>Cionn Tsáile</t>
  </si>
  <si>
    <t>P17VF84</t>
  </si>
  <si>
    <t>20267F</t>
  </si>
  <si>
    <t>Scoil Bhríde Primary School</t>
  </si>
  <si>
    <t>Carrick Road</t>
  </si>
  <si>
    <t>R45X951</t>
  </si>
  <si>
    <t>20268H</t>
  </si>
  <si>
    <t>Adamstown Castle Educate Together National School</t>
  </si>
  <si>
    <t>Acetns</t>
  </si>
  <si>
    <t>K78KT91</t>
  </si>
  <si>
    <t>20269J</t>
  </si>
  <si>
    <t>Scoil Chormaic</t>
  </si>
  <si>
    <t>Scoil Chormaic Cns</t>
  </si>
  <si>
    <t>Castlemill</t>
  </si>
  <si>
    <t>K32P237</t>
  </si>
  <si>
    <t>20270R</t>
  </si>
  <si>
    <t>Holy Family Junior School</t>
  </si>
  <si>
    <t>Portlaoise Primary School</t>
  </si>
  <si>
    <t>C/O Sacred Heaart</t>
  </si>
  <si>
    <t>R32VK75</t>
  </si>
  <si>
    <t>20271T</t>
  </si>
  <si>
    <t>Scoil Na Naomh Uilig</t>
  </si>
  <si>
    <t>Rickardstown National School</t>
  </si>
  <si>
    <t>Rickardstown</t>
  </si>
  <si>
    <t>W12FK10</t>
  </si>
  <si>
    <t>20272V</t>
  </si>
  <si>
    <t>R95FP30</t>
  </si>
  <si>
    <t>20273A</t>
  </si>
  <si>
    <t>S N Chartaigh Naofa</t>
  </si>
  <si>
    <t>R35P263</t>
  </si>
  <si>
    <t>20274C</t>
  </si>
  <si>
    <t>Esker Educate Together N.S.</t>
  </si>
  <si>
    <t>Esker Lane</t>
  </si>
  <si>
    <t>K78N239</t>
  </si>
  <si>
    <t>20275E</t>
  </si>
  <si>
    <t>Scoil Íosa</t>
  </si>
  <si>
    <t>F26F293</t>
  </si>
  <si>
    <t>20277I</t>
  </si>
  <si>
    <t>H16P304</t>
  </si>
  <si>
    <t>20278K</t>
  </si>
  <si>
    <t>Newtownmountkennedy Primary School</t>
  </si>
  <si>
    <t>Newtownmountkennedy</t>
  </si>
  <si>
    <t>A63FP76</t>
  </si>
  <si>
    <t>20279M</t>
  </si>
  <si>
    <t>St Michael's House Special National School Foxfield</t>
  </si>
  <si>
    <t>Briarfield Villas</t>
  </si>
  <si>
    <t>D05AT26</t>
  </si>
  <si>
    <t>20280U</t>
  </si>
  <si>
    <t>Abbeyknockmoy</t>
  </si>
  <si>
    <t>H54P489</t>
  </si>
  <si>
    <t>20281W</t>
  </si>
  <si>
    <t>St Benedicts And St Marys National School</t>
  </si>
  <si>
    <t>Grange Park</t>
  </si>
  <si>
    <t>D05K4N2</t>
  </si>
  <si>
    <t>20282B</t>
  </si>
  <si>
    <t>Bracken Educate Together N.S.</t>
  </si>
  <si>
    <t>K32YE94</t>
  </si>
  <si>
    <t>20289P</t>
  </si>
  <si>
    <t>St. Cynoc's National School</t>
  </si>
  <si>
    <t>Ferbane</t>
  </si>
  <si>
    <t>R42P803</t>
  </si>
  <si>
    <t>20292E</t>
  </si>
  <si>
    <t>Maynooth Educate Together National School</t>
  </si>
  <si>
    <t>Metns</t>
  </si>
  <si>
    <t>Celbridge Road</t>
  </si>
  <si>
    <t>W23P466</t>
  </si>
  <si>
    <t>20294I</t>
  </si>
  <si>
    <t>Aston Village Educate Together National School</t>
  </si>
  <si>
    <t>Dunlin Street</t>
  </si>
  <si>
    <t>Aston Village</t>
  </si>
  <si>
    <t>A92DR44</t>
  </si>
  <si>
    <t>20295K</t>
  </si>
  <si>
    <t>Carlow Educate Together Ns</t>
  </si>
  <si>
    <t>Bestfield</t>
  </si>
  <si>
    <t>Carlow Town</t>
  </si>
  <si>
    <t>R93TW74</t>
  </si>
  <si>
    <t>20300A</t>
  </si>
  <si>
    <t>Greystones Educate Together National School</t>
  </si>
  <si>
    <t>Getns</t>
  </si>
  <si>
    <t>Blacklion</t>
  </si>
  <si>
    <t>A63YE36</t>
  </si>
  <si>
    <t>20301C</t>
  </si>
  <si>
    <t>Gaelscoil Na Gcloch Liath</t>
  </si>
  <si>
    <t>A63AN22</t>
  </si>
  <si>
    <t>20302E</t>
  </si>
  <si>
    <t>Thornleigh Educate Together National School</t>
  </si>
  <si>
    <t>Thornleigh Green</t>
  </si>
  <si>
    <t>Applewood Village</t>
  </si>
  <si>
    <t>K67PH68</t>
  </si>
  <si>
    <t>20303G</t>
  </si>
  <si>
    <t>Lucan East Etns</t>
  </si>
  <si>
    <t>Kishogue Cross</t>
  </si>
  <si>
    <t>Off Griffeen Avenue</t>
  </si>
  <si>
    <t>K78FA37</t>
  </si>
  <si>
    <t>20304I</t>
  </si>
  <si>
    <t>St. Francis Of Assisi National School</t>
  </si>
  <si>
    <t>Belmayne</t>
  </si>
  <si>
    <t>Balgriffin</t>
  </si>
  <si>
    <t>D13RF78</t>
  </si>
  <si>
    <t>20307O</t>
  </si>
  <si>
    <t>Skerries Educate Together National School</t>
  </si>
  <si>
    <t>Kellys Bay</t>
  </si>
  <si>
    <t>K34CX46</t>
  </si>
  <si>
    <t>20308Q</t>
  </si>
  <si>
    <t>Belmayne Educate Together National School</t>
  </si>
  <si>
    <t>Balgriffin Park</t>
  </si>
  <si>
    <t>D13DA58</t>
  </si>
  <si>
    <t>20309S</t>
  </si>
  <si>
    <t>Mary Mother Of Hope Junior National School</t>
  </si>
  <si>
    <t>D15PH93</t>
  </si>
  <si>
    <t>20310D</t>
  </si>
  <si>
    <t>Educate Together Carrigaline</t>
  </si>
  <si>
    <t>Carrigaline Educate Together Ns</t>
  </si>
  <si>
    <t>Kilnagleary</t>
  </si>
  <si>
    <t>P43YX86</t>
  </si>
  <si>
    <t>20311F</t>
  </si>
  <si>
    <t>Red Hill School</t>
  </si>
  <si>
    <t>Grainne Forde</t>
  </si>
  <si>
    <t>Red Hill</t>
  </si>
  <si>
    <t>V94Y7W6</t>
  </si>
  <si>
    <t>20312H</t>
  </si>
  <si>
    <t>Raheen Wood Steiner School</t>
  </si>
  <si>
    <t>Raheen Road</t>
  </si>
  <si>
    <t>V94RW32</t>
  </si>
  <si>
    <t>20313J</t>
  </si>
  <si>
    <t>Mol An Oige</t>
  </si>
  <si>
    <t>V95D372</t>
  </si>
  <si>
    <t>20326S</t>
  </si>
  <si>
    <t>Kilcolgan Educate Together Ns</t>
  </si>
  <si>
    <t>H91W2P5</t>
  </si>
  <si>
    <t>20327U</t>
  </si>
  <si>
    <t>Gaelscoil Lorgan</t>
  </si>
  <si>
    <t>Baile Na Lorgan</t>
  </si>
  <si>
    <t>(Castleblayney)</t>
  </si>
  <si>
    <t>Co Mhuineacháin</t>
  </si>
  <si>
    <t>A75Y278</t>
  </si>
  <si>
    <t>20328W</t>
  </si>
  <si>
    <t>St. Teresa's Special School</t>
  </si>
  <si>
    <t>St. Teresas Special School</t>
  </si>
  <si>
    <t>C/O Ballinasloe Enterprise Centre</t>
  </si>
  <si>
    <t>Creagh Road</t>
  </si>
  <si>
    <t>Ballinalsoe</t>
  </si>
  <si>
    <t>H53NW54</t>
  </si>
  <si>
    <t>20329B</t>
  </si>
  <si>
    <t>Tígh Nan Dooley Child Education And Development Centre</t>
  </si>
  <si>
    <t>An Cheathrú Rua</t>
  </si>
  <si>
    <t>H91P5K2</t>
  </si>
  <si>
    <t>20330J</t>
  </si>
  <si>
    <t>St. Oliver's Child Education And Development Centre</t>
  </si>
  <si>
    <t>St Oliver's Special School</t>
  </si>
  <si>
    <t>H54TW08</t>
  </si>
  <si>
    <t>20331L</t>
  </si>
  <si>
    <t>Scoil Aisling</t>
  </si>
  <si>
    <t>Boreenmanna Road</t>
  </si>
  <si>
    <t>T12TF85</t>
  </si>
  <si>
    <t>20332N</t>
  </si>
  <si>
    <t>Gaelscoil Éadan Doire</t>
  </si>
  <si>
    <t>Cill Anna</t>
  </si>
  <si>
    <t>Éadan Doire</t>
  </si>
  <si>
    <t>Co Uíbh Fhailí</t>
  </si>
  <si>
    <t>R45ED89</t>
  </si>
  <si>
    <t>20333P</t>
  </si>
  <si>
    <t>Wexford Educate Together National School</t>
  </si>
  <si>
    <t>Whitemill</t>
  </si>
  <si>
    <t>Y35C520</t>
  </si>
  <si>
    <t>20334R</t>
  </si>
  <si>
    <t>Gaelscoil Ros Eo</t>
  </si>
  <si>
    <t>Clg Naomh Maur</t>
  </si>
  <si>
    <t>Ros Eo</t>
  </si>
  <si>
    <t>Co. Bhaile Átha Cliath</t>
  </si>
  <si>
    <t>K56C867</t>
  </si>
  <si>
    <t>20335T</t>
  </si>
  <si>
    <t>Foxwood</t>
  </si>
  <si>
    <t>T12HX79</t>
  </si>
  <si>
    <t>20336V</t>
  </si>
  <si>
    <t>Midleton Educate Together School</t>
  </si>
  <si>
    <t>Market Green</t>
  </si>
  <si>
    <t>P25H425</t>
  </si>
  <si>
    <t>20337A</t>
  </si>
  <si>
    <t>Edenmore N.S.</t>
  </si>
  <si>
    <t>H18WY26</t>
  </si>
  <si>
    <t>20338C</t>
  </si>
  <si>
    <t>Holy Child National School</t>
  </si>
  <si>
    <t>Dublin 9-</t>
  </si>
  <si>
    <t>D09YR59</t>
  </si>
  <si>
    <t>20339E</t>
  </si>
  <si>
    <t>Réalt Na Mara School</t>
  </si>
  <si>
    <t>Mill Street</t>
  </si>
  <si>
    <t>A91TD3H</t>
  </si>
  <si>
    <t>20345W</t>
  </si>
  <si>
    <t>S N Leitir Meallain</t>
  </si>
  <si>
    <t>Leitir Meallain</t>
  </si>
  <si>
    <t>H91RX45</t>
  </si>
  <si>
    <t>20346B</t>
  </si>
  <si>
    <t>Kilcoole Primay School</t>
  </si>
  <si>
    <t>Kilcoole Primary School</t>
  </si>
  <si>
    <t>Kilcoole</t>
  </si>
  <si>
    <t>A63XT71</t>
  </si>
  <si>
    <t>20347D</t>
  </si>
  <si>
    <t>Portlaoise Educate Together Ns</t>
  </si>
  <si>
    <t>Summerhill/Downs</t>
  </si>
  <si>
    <t>Stradbally Road</t>
  </si>
  <si>
    <t>R32HX45</t>
  </si>
  <si>
    <t>20348F</t>
  </si>
  <si>
    <t>Holywell Educate Together National School</t>
  </si>
  <si>
    <t>Holywell Etns</t>
  </si>
  <si>
    <t>Holywell Road</t>
  </si>
  <si>
    <t>Nevinstown</t>
  </si>
  <si>
    <t>K67AP99</t>
  </si>
  <si>
    <t>20349H</t>
  </si>
  <si>
    <t>Scoil Oilibhéir Naofa</t>
  </si>
  <si>
    <t>St. Oliver's N.S.</t>
  </si>
  <si>
    <t>A92NV26</t>
  </si>
  <si>
    <t>20350P</t>
  </si>
  <si>
    <t>Merlin Woods Primary School</t>
  </si>
  <si>
    <t>Doughiska Road</t>
  </si>
  <si>
    <t>Doughiska</t>
  </si>
  <si>
    <t>H91D7VH</t>
  </si>
  <si>
    <t>20351R</t>
  </si>
  <si>
    <t>Naas Community National School</t>
  </si>
  <si>
    <t>Craddockstown Road</t>
  </si>
  <si>
    <t>W91HF68</t>
  </si>
  <si>
    <t>20352T</t>
  </si>
  <si>
    <t>Ard Rí Community National School</t>
  </si>
  <si>
    <t>Balreask Old</t>
  </si>
  <si>
    <t>C15D340</t>
  </si>
  <si>
    <t>20353V</t>
  </si>
  <si>
    <t>St Coleman's National School</t>
  </si>
  <si>
    <t>R32VR84</t>
  </si>
  <si>
    <t>20354A</t>
  </si>
  <si>
    <t>Cara Junior School</t>
  </si>
  <si>
    <t>Banduff Road</t>
  </si>
  <si>
    <t>T23TA12</t>
  </si>
  <si>
    <t>20355C</t>
  </si>
  <si>
    <t>Rocklow Road</t>
  </si>
  <si>
    <t>E91TD43</t>
  </si>
  <si>
    <t>20370V</t>
  </si>
  <si>
    <t>Saplings Carlow Special School</t>
  </si>
  <si>
    <t>Saplings, Carlow</t>
  </si>
  <si>
    <t>The Laurel's Barn</t>
  </si>
  <si>
    <t>Graigcullen</t>
  </si>
  <si>
    <t>R93DX22</t>
  </si>
  <si>
    <t>20371A</t>
  </si>
  <si>
    <t>Ábalta Special School</t>
  </si>
  <si>
    <t>Parkmore East Business Park</t>
  </si>
  <si>
    <t>Parkmore</t>
  </si>
  <si>
    <t>H91V9K4</t>
  </si>
  <si>
    <t>20372C</t>
  </si>
  <si>
    <t>Saplings Special School</t>
  </si>
  <si>
    <t>Saplings Rathfarnham</t>
  </si>
  <si>
    <t>Ballyroan Crescent</t>
  </si>
  <si>
    <t>D16YK88</t>
  </si>
  <si>
    <t>20373E</t>
  </si>
  <si>
    <t>Saplings Mullingar</t>
  </si>
  <si>
    <t>Austin Friar Street</t>
  </si>
  <si>
    <t>N91E128</t>
  </si>
  <si>
    <t>20374G</t>
  </si>
  <si>
    <t>Abacas School</t>
  </si>
  <si>
    <t>Drogheda Abacas Special School</t>
  </si>
  <si>
    <t>Congress Avenue</t>
  </si>
  <si>
    <t>A92TK52</t>
  </si>
  <si>
    <t>20375I</t>
  </si>
  <si>
    <t>Abacas Kilbarrack</t>
  </si>
  <si>
    <t>C/O Scoil Eoin</t>
  </si>
  <si>
    <t>20376K</t>
  </si>
  <si>
    <t>Saplings, Kill, Co Kildare</t>
  </si>
  <si>
    <t>W91VF90</t>
  </si>
  <si>
    <t>20377M</t>
  </si>
  <si>
    <t>Saplings Goresbridge</t>
  </si>
  <si>
    <t>R95D2N2</t>
  </si>
  <si>
    <t>20378O</t>
  </si>
  <si>
    <t>Abacas Special School For Children With Autism</t>
  </si>
  <si>
    <t>Abacas Special School</t>
  </si>
  <si>
    <t>Treepark Road</t>
  </si>
  <si>
    <t>20379Q</t>
  </si>
  <si>
    <t>Stepping Stones Special School</t>
  </si>
  <si>
    <t>Harristown</t>
  </si>
  <si>
    <t>Kilcloon</t>
  </si>
  <si>
    <t>A85P796</t>
  </si>
  <si>
    <t>20380B</t>
  </si>
  <si>
    <t>The Jonah Special School</t>
  </si>
  <si>
    <t>Old V.E.C. Building, Slieverue</t>
  </si>
  <si>
    <t>X91D6DY</t>
  </si>
  <si>
    <t>20381D</t>
  </si>
  <si>
    <t>Red Door Special School</t>
  </si>
  <si>
    <t>Monkstown Grove</t>
  </si>
  <si>
    <t>Monkstown Avenue</t>
  </si>
  <si>
    <t>A94D3H7</t>
  </si>
  <si>
    <t>20382F</t>
  </si>
  <si>
    <t>Gaelscoil Na Mí</t>
  </si>
  <si>
    <t>C/O Donaghmore Ashbourne Gaa</t>
  </si>
  <si>
    <t>A84Y8X7</t>
  </si>
  <si>
    <t>20383H</t>
  </si>
  <si>
    <t>Hansfield Educate Together National School</t>
  </si>
  <si>
    <t>Barnwell Road</t>
  </si>
  <si>
    <t>Hansfield</t>
  </si>
  <si>
    <t>D15H1FC</t>
  </si>
  <si>
    <t>20384J</t>
  </si>
  <si>
    <t>Powerstown Educate Together National School</t>
  </si>
  <si>
    <t>Powerstown Road</t>
  </si>
  <si>
    <t>D15VR80</t>
  </si>
  <si>
    <t>20385L</t>
  </si>
  <si>
    <t>Banada</t>
  </si>
  <si>
    <t>Tourlestrane</t>
  </si>
  <si>
    <t>F91K09R</t>
  </si>
  <si>
    <t>20387P</t>
  </si>
  <si>
    <t>Scoil Mhuire Agus Chormaic</t>
  </si>
  <si>
    <t>R42RC92</t>
  </si>
  <si>
    <t>20388R</t>
  </si>
  <si>
    <t>Bunscoil Chriost Ri</t>
  </si>
  <si>
    <t>Evergreen Road</t>
  </si>
  <si>
    <t>Turners Cross</t>
  </si>
  <si>
    <t>T12H6KA</t>
  </si>
  <si>
    <t>20389T</t>
  </si>
  <si>
    <t>Scoil Maria Assumpta</t>
  </si>
  <si>
    <t>T12HY44</t>
  </si>
  <si>
    <t>20390E</t>
  </si>
  <si>
    <t>Ballydowd High Support Special School</t>
  </si>
  <si>
    <t>Ballyowen</t>
  </si>
  <si>
    <t>D20X729</t>
  </si>
  <si>
    <t>20391G</t>
  </si>
  <si>
    <t>De La Salle National School</t>
  </si>
  <si>
    <t>D10EV62</t>
  </si>
  <si>
    <t>20392I</t>
  </si>
  <si>
    <t>Pelletstown Etns</t>
  </si>
  <si>
    <t>Ashtown Road,</t>
  </si>
  <si>
    <t>Rathborne</t>
  </si>
  <si>
    <t>D15 W571.</t>
  </si>
  <si>
    <t>D15W571</t>
  </si>
  <si>
    <t>20394M</t>
  </si>
  <si>
    <t>Gaelscoil An Chuilinn</t>
  </si>
  <si>
    <t>Bóthar Bhaile An Phaoraigh</t>
  </si>
  <si>
    <t>Baile An Tirialaigh</t>
  </si>
  <si>
    <t>Baile Átha Cliath 15</t>
  </si>
  <si>
    <t>D15WR86</t>
  </si>
  <si>
    <t>20396Q</t>
  </si>
  <si>
    <t>Ashbourne Educate Together National School</t>
  </si>
  <si>
    <t>Ashbourne Et</t>
  </si>
  <si>
    <t>Via Ashbourne Community Centre</t>
  </si>
  <si>
    <t>Deerpark</t>
  </si>
  <si>
    <t>A84A274</t>
  </si>
  <si>
    <t>20397S</t>
  </si>
  <si>
    <t>St Louise De Marillac Primary School</t>
  </si>
  <si>
    <t>St Louise's</t>
  </si>
  <si>
    <t>Drumfinn Road</t>
  </si>
  <si>
    <t>D10KT99</t>
  </si>
  <si>
    <t>20398U</t>
  </si>
  <si>
    <t>Citywest &amp; Saggart Community National School</t>
  </si>
  <si>
    <t>Scoil Niamh Cns</t>
  </si>
  <si>
    <t>Fortunestown Lane</t>
  </si>
  <si>
    <t>City West</t>
  </si>
  <si>
    <t>D24R920</t>
  </si>
  <si>
    <t>20399W</t>
  </si>
  <si>
    <t>Scoil Chroí Íosa</t>
  </si>
  <si>
    <t>St Anne's Road</t>
  </si>
  <si>
    <t>T23E722</t>
  </si>
  <si>
    <t>20400E</t>
  </si>
  <si>
    <t>Ballinteer Educate Together National School</t>
  </si>
  <si>
    <t>Ballinteer Educate Together Ns</t>
  </si>
  <si>
    <t>C/O St Tiernan's Community School</t>
  </si>
  <si>
    <t>Parkvale</t>
  </si>
  <si>
    <t>Balally</t>
  </si>
  <si>
    <t>D16KW26</t>
  </si>
  <si>
    <t>20401G</t>
  </si>
  <si>
    <t>Stepaside Educate Together National School</t>
  </si>
  <si>
    <t>Stepaside Etns</t>
  </si>
  <si>
    <t>Upstairs Gaelscoil Shliabh Rua</t>
  </si>
  <si>
    <t>Ballyogan Court</t>
  </si>
  <si>
    <t>Ballyogan</t>
  </si>
  <si>
    <t>D18K0EN</t>
  </si>
  <si>
    <t>20402I</t>
  </si>
  <si>
    <t>City West Educate Together National School</t>
  </si>
  <si>
    <t>Citywest Educate Together N.S.</t>
  </si>
  <si>
    <t>Citywest</t>
  </si>
  <si>
    <t>D24TR94</t>
  </si>
  <si>
    <t>20403K</t>
  </si>
  <si>
    <t>Kildare Town Educate Together</t>
  </si>
  <si>
    <t>Melitta Road</t>
  </si>
  <si>
    <t>Kildare Town</t>
  </si>
  <si>
    <t>R51RX38</t>
  </si>
  <si>
    <t>20404M</t>
  </si>
  <si>
    <t>Coore National School</t>
  </si>
  <si>
    <t>Coore</t>
  </si>
  <si>
    <t>V95T972</t>
  </si>
  <si>
    <t>20405O</t>
  </si>
  <si>
    <t>Bishop St,</t>
  </si>
  <si>
    <t>V94P0A9</t>
  </si>
  <si>
    <t>20410H</t>
  </si>
  <si>
    <t>Knocknacarra Educate Together Ns</t>
  </si>
  <si>
    <t>Brooklawn House</t>
  </si>
  <si>
    <t>Galway West Business Park</t>
  </si>
  <si>
    <t>H91TEK4</t>
  </si>
  <si>
    <t>20411J</t>
  </si>
  <si>
    <t>Firhouse Educate Together National School</t>
  </si>
  <si>
    <t>Firhouse Etns</t>
  </si>
  <si>
    <t>Ballycullen Drive</t>
  </si>
  <si>
    <t>D24P942</t>
  </si>
  <si>
    <t>20412L</t>
  </si>
  <si>
    <t>Gaelscoil Na Giúise</t>
  </si>
  <si>
    <t>Céide Bhaile Uí Chuilinn</t>
  </si>
  <si>
    <t>Teach Na Giúise</t>
  </si>
  <si>
    <t>Baile Átha Cliath 24</t>
  </si>
  <si>
    <t>D24W682</t>
  </si>
  <si>
    <t>20413N</t>
  </si>
  <si>
    <t>Douglas Rochestown Educate Together National School</t>
  </si>
  <si>
    <t>C/O Douglas Hall Afc</t>
  </si>
  <si>
    <t>Moneygourney</t>
  </si>
  <si>
    <t>County Cork</t>
  </si>
  <si>
    <t>T12RY97</t>
  </si>
  <si>
    <t>20421M</t>
  </si>
  <si>
    <t>Scoil Chróine</t>
  </si>
  <si>
    <t>An Clochán Liath</t>
  </si>
  <si>
    <t>Co. Dhún Na Ngall</t>
  </si>
  <si>
    <t>F94YV26</t>
  </si>
  <si>
    <t>20422O</t>
  </si>
  <si>
    <t>Scoil Aoife</t>
  </si>
  <si>
    <t>Scoil Aoife Cns</t>
  </si>
  <si>
    <t>Citywest Drive</t>
  </si>
  <si>
    <t>Dublin24</t>
  </si>
  <si>
    <t>20425U</t>
  </si>
  <si>
    <t>Gaelscoil Shliabh Rua</t>
  </si>
  <si>
    <t>Bóthar Bhaile Uí Ógáin</t>
  </si>
  <si>
    <t>Bác 18</t>
  </si>
  <si>
    <t>Baile Átha Cliath 18</t>
  </si>
  <si>
    <t>20426W</t>
  </si>
  <si>
    <t>Lucan Community National School</t>
  </si>
  <si>
    <t>Tor Na Rí Walk</t>
  </si>
  <si>
    <t>Balgaddy Road</t>
  </si>
  <si>
    <t>K78AE83</t>
  </si>
  <si>
    <t>20427B</t>
  </si>
  <si>
    <t>St Brigid's Kildare Town Primary School</t>
  </si>
  <si>
    <t>Xxx</t>
  </si>
  <si>
    <t>Grey Abbey Road</t>
  </si>
  <si>
    <t>R51XY30</t>
  </si>
  <si>
    <t>20428D</t>
  </si>
  <si>
    <t>Gaelscoil Mhic Aodha</t>
  </si>
  <si>
    <t>Radharc An Túir</t>
  </si>
  <si>
    <t>Baile Chill Dara</t>
  </si>
  <si>
    <t>R51T635</t>
  </si>
  <si>
    <t>20429F</t>
  </si>
  <si>
    <t>St. James's Primary School</t>
  </si>
  <si>
    <t>Basin Lane</t>
  </si>
  <si>
    <t>James' Street</t>
  </si>
  <si>
    <t>Dublin 8.</t>
  </si>
  <si>
    <t>D08EC96</t>
  </si>
  <si>
    <t>20430N</t>
  </si>
  <si>
    <t>Canal Way Educate Together National School</t>
  </si>
  <si>
    <t>Basin Lane Upper</t>
  </si>
  <si>
    <t>D08K338</t>
  </si>
  <si>
    <t>20431P</t>
  </si>
  <si>
    <t>Scoil Néifinn</t>
  </si>
  <si>
    <t>Keenagh</t>
  </si>
  <si>
    <t>F26XR04</t>
  </si>
  <si>
    <t>20432R</t>
  </si>
  <si>
    <t>N41Y186</t>
  </si>
  <si>
    <t>20434V</t>
  </si>
  <si>
    <t>Cahermurphy N.S</t>
  </si>
  <si>
    <t>Cahermurphy</t>
  </si>
  <si>
    <t>V15W892</t>
  </si>
  <si>
    <t>20435A</t>
  </si>
  <si>
    <t>Scoil Naomh Eltin</t>
  </si>
  <si>
    <t>P17CF82</t>
  </si>
  <si>
    <t>20436C</t>
  </si>
  <si>
    <t>St Mary's Primary School</t>
  </si>
  <si>
    <t>Dorset Street</t>
  </si>
  <si>
    <t>D07HF10</t>
  </si>
  <si>
    <t>20437E</t>
  </si>
  <si>
    <t>St Laurence's National School</t>
  </si>
  <si>
    <t>Brookstone Road</t>
  </si>
  <si>
    <t>D13C924</t>
  </si>
  <si>
    <t>20439I</t>
  </si>
  <si>
    <t>Rochfortbridge</t>
  </si>
  <si>
    <t>N91CP38</t>
  </si>
  <si>
    <t>20440Q</t>
  </si>
  <si>
    <t>Scoil Aonghusa Community National School</t>
  </si>
  <si>
    <t>Carrigoon</t>
  </si>
  <si>
    <t>P51XR8R</t>
  </si>
  <si>
    <t>20441S</t>
  </si>
  <si>
    <t>Shellybanks Educate Together National School</t>
  </si>
  <si>
    <t>Simmonscourt Road</t>
  </si>
  <si>
    <t>D04AK00</t>
  </si>
  <si>
    <t>20442U</t>
  </si>
  <si>
    <t>Scoil Chliodhna Community National School</t>
  </si>
  <si>
    <t>C/O Carrigtwohill Gaa Club</t>
  </si>
  <si>
    <t>T45P282</t>
  </si>
  <si>
    <t>20443W</t>
  </si>
  <si>
    <t>St. Senan's National School</t>
  </si>
  <si>
    <t>St. Senan's N.S.</t>
  </si>
  <si>
    <t>Kilmacow</t>
  </si>
  <si>
    <t>X91D894</t>
  </si>
  <si>
    <t>20444B</t>
  </si>
  <si>
    <t>Trim Educate Together National School</t>
  </si>
  <si>
    <t>Trim Educate Together</t>
  </si>
  <si>
    <t>Glebe</t>
  </si>
  <si>
    <t>Kildalkey Road</t>
  </si>
  <si>
    <t>C15DXP6</t>
  </si>
  <si>
    <t>20445D</t>
  </si>
  <si>
    <t>Malahide / Portmarnock Educate Together National School</t>
  </si>
  <si>
    <t>Malahide/Portmarnock Etns</t>
  </si>
  <si>
    <t>D17K231</t>
  </si>
  <si>
    <t>20446F</t>
  </si>
  <si>
    <t>Tramore Educate Together National School</t>
  </si>
  <si>
    <t>Pond Road</t>
  </si>
  <si>
    <t>X91X27Y</t>
  </si>
  <si>
    <t>20447H</t>
  </si>
  <si>
    <t>Kilmurry Mcmahon National School</t>
  </si>
  <si>
    <t>V15D899</t>
  </si>
  <si>
    <t>20448J</t>
  </si>
  <si>
    <t>Annagh Hill Ns</t>
  </si>
  <si>
    <t>H54F104</t>
  </si>
  <si>
    <t>20450T</t>
  </si>
  <si>
    <t>Assumption Junior School</t>
  </si>
  <si>
    <t>The Assumption Junior School</t>
  </si>
  <si>
    <t>D12EH70</t>
  </si>
  <si>
    <t>20451V</t>
  </si>
  <si>
    <t>Scoil Naomh Cualán</t>
  </si>
  <si>
    <t>Borrisoleigh</t>
  </si>
  <si>
    <t>E41EK29</t>
  </si>
  <si>
    <t>20452A</t>
  </si>
  <si>
    <t>Broadford &amp; Kilbane National School</t>
  </si>
  <si>
    <t>Broadford</t>
  </si>
  <si>
    <t>V94AP28</t>
  </si>
  <si>
    <t>20453C</t>
  </si>
  <si>
    <t>Broome Bridge Educate Together Primary School</t>
  </si>
  <si>
    <t>Broome Bridge Educate Together</t>
  </si>
  <si>
    <t>Bannow Road</t>
  </si>
  <si>
    <t>D07TD93</t>
  </si>
  <si>
    <t>20456I</t>
  </si>
  <si>
    <t>Tuam Educate Together National School</t>
  </si>
  <si>
    <t>H54N237</t>
  </si>
  <si>
    <t>20457K</t>
  </si>
  <si>
    <t>Castlebar Educate Together National School</t>
  </si>
  <si>
    <t>Castlebar Etns</t>
  </si>
  <si>
    <t>Cavendish Place</t>
  </si>
  <si>
    <t>Hopkins Road</t>
  </si>
  <si>
    <t>F23RY10</t>
  </si>
  <si>
    <t>20458M</t>
  </si>
  <si>
    <t>New Ross Educate Together National School</t>
  </si>
  <si>
    <t>Elaine French</t>
  </si>
  <si>
    <t>Barrett's Park</t>
  </si>
  <si>
    <t>Y34AY71</t>
  </si>
  <si>
    <t>20459O</t>
  </si>
  <si>
    <t>Le Chéile National School</t>
  </si>
  <si>
    <t>Galvone</t>
  </si>
  <si>
    <t>V94X2TR</t>
  </si>
  <si>
    <t>20460W</t>
  </si>
  <si>
    <t>Thomond Primary School</t>
  </si>
  <si>
    <t>Ballynanty Road</t>
  </si>
  <si>
    <t>V94C2R7</t>
  </si>
  <si>
    <t>20461B</t>
  </si>
  <si>
    <t>Gaelscoil Na Laochra</t>
  </si>
  <si>
    <t>Sandymount Haven</t>
  </si>
  <si>
    <t>R42P821</t>
  </si>
  <si>
    <t>20462D</t>
  </si>
  <si>
    <t>Galway Steiner National School</t>
  </si>
  <si>
    <t>Brooklawn House,</t>
  </si>
  <si>
    <t>Western Distributor Road,</t>
  </si>
  <si>
    <t>Knocknacarra,</t>
  </si>
  <si>
    <t>H91KX30</t>
  </si>
  <si>
    <t>20463F</t>
  </si>
  <si>
    <t>Holy Spirit Junior Primary School</t>
  </si>
  <si>
    <t>Limekiln Lane</t>
  </si>
  <si>
    <t>Greenhills</t>
  </si>
  <si>
    <t>D12V880</t>
  </si>
  <si>
    <t>20464H</t>
  </si>
  <si>
    <t>Holy Spirit Senior Primary School</t>
  </si>
  <si>
    <t>D12</t>
  </si>
  <si>
    <t>D12AY63</t>
  </si>
  <si>
    <t>20465J</t>
  </si>
  <si>
    <t>Gort National School</t>
  </si>
  <si>
    <t>Tubber Road</t>
  </si>
  <si>
    <t>H91AD93</t>
  </si>
  <si>
    <t>20466L</t>
  </si>
  <si>
    <t>St Fergal's National School</t>
  </si>
  <si>
    <t>A98A521</t>
  </si>
  <si>
    <t>20467N</t>
  </si>
  <si>
    <t>St Ailbe's National School</t>
  </si>
  <si>
    <t>Emly</t>
  </si>
  <si>
    <t>E34NY00</t>
  </si>
  <si>
    <t>20468P</t>
  </si>
  <si>
    <t>St Dominic's National School</t>
  </si>
  <si>
    <t>Mountain Park</t>
  </si>
  <si>
    <t>D24DTP2</t>
  </si>
  <si>
    <t>20469R</t>
  </si>
  <si>
    <t>St John's Senior School</t>
  </si>
  <si>
    <t>St John's Senior National School</t>
  </si>
  <si>
    <t>Coolgreaney Road</t>
  </si>
  <si>
    <t>Y14PA97</t>
  </si>
  <si>
    <t>20470C</t>
  </si>
  <si>
    <t>St Michael's And St Peter's Junior School</t>
  </si>
  <si>
    <t>Y14R239</t>
  </si>
  <si>
    <t>20473I</t>
  </si>
  <si>
    <t>Greystones Community Ns</t>
  </si>
  <si>
    <t>Greystones Rugby Club</t>
  </si>
  <si>
    <t>Mill Road</t>
  </si>
  <si>
    <t>A63RY64</t>
  </si>
  <si>
    <t>20475M</t>
  </si>
  <si>
    <t>E41W352</t>
  </si>
  <si>
    <t>20476O</t>
  </si>
  <si>
    <t>Scoil Na Mainistreach Quin Dangan</t>
  </si>
  <si>
    <t>Quin National School</t>
  </si>
  <si>
    <t>Quin</t>
  </si>
  <si>
    <t>V95P659</t>
  </si>
  <si>
    <t>20477Q</t>
  </si>
  <si>
    <t>St Patrick's Boys' National School</t>
  </si>
  <si>
    <t>P81KP63</t>
  </si>
  <si>
    <t>20478S</t>
  </si>
  <si>
    <t>Ballyduff National School</t>
  </si>
  <si>
    <t>V92E796</t>
  </si>
  <si>
    <t>20480F</t>
  </si>
  <si>
    <t>Holy Family Senior School</t>
  </si>
  <si>
    <t>Borris Road</t>
  </si>
  <si>
    <t>R32DN24</t>
  </si>
  <si>
    <t>20481H</t>
  </si>
  <si>
    <t>Bunscoil Nic Amhlaidh</t>
  </si>
  <si>
    <t>Y34N799</t>
  </si>
  <si>
    <t>20482J</t>
  </si>
  <si>
    <t>Bunscoil Ris</t>
  </si>
  <si>
    <t>Edmund Rice Senior School</t>
  </si>
  <si>
    <t>Castlemoyle</t>
  </si>
  <si>
    <t>Y34XN32</t>
  </si>
  <si>
    <t>20483L</t>
  </si>
  <si>
    <t>Scoil Chlann Naofa</t>
  </si>
  <si>
    <t>Ballinamore</t>
  </si>
  <si>
    <t>N41KD98</t>
  </si>
  <si>
    <t>20485P</t>
  </si>
  <si>
    <t>Ballyroan Primary School</t>
  </si>
  <si>
    <t>R32V4H0</t>
  </si>
  <si>
    <t>20486R</t>
  </si>
  <si>
    <t>Grace Park Educate Together National School</t>
  </si>
  <si>
    <t>C/0 Childvision</t>
  </si>
  <si>
    <t>D09WK0H</t>
  </si>
  <si>
    <t>20487T</t>
  </si>
  <si>
    <t>Gaelscoil Na Fuinseoige</t>
  </si>
  <si>
    <t>Halla Chnocán An Imill</t>
  </si>
  <si>
    <t>Cluain Sceach</t>
  </si>
  <si>
    <t>D06WN80</t>
  </si>
  <si>
    <t>20488V</t>
  </si>
  <si>
    <t>Scoil Úna Naofa</t>
  </si>
  <si>
    <t>Armagh Road</t>
  </si>
  <si>
    <t>D12W524</t>
  </si>
  <si>
    <t>20491K</t>
  </si>
  <si>
    <t>St Columba's National School</t>
  </si>
  <si>
    <t>Ballyturn</t>
  </si>
  <si>
    <t>H91W8Y8</t>
  </si>
  <si>
    <t>20492M</t>
  </si>
  <si>
    <t>Mooncoin</t>
  </si>
  <si>
    <t>X91KC92</t>
  </si>
  <si>
    <t>20493O</t>
  </si>
  <si>
    <t>Canon Sheehan Primary School</t>
  </si>
  <si>
    <t>Turnpike</t>
  </si>
  <si>
    <t>Doneraile</t>
  </si>
  <si>
    <t>P51X796</t>
  </si>
  <si>
    <t>20494Q</t>
  </si>
  <si>
    <t>Riverview Educate Together National School</t>
  </si>
  <si>
    <t>Riverview Etns, Greenhills</t>
  </si>
  <si>
    <t>Limekiln Road</t>
  </si>
  <si>
    <t>D12VY8A</t>
  </si>
  <si>
    <t>20495S</t>
  </si>
  <si>
    <t>Holy Family School For The Deaf</t>
  </si>
  <si>
    <t>D07F8KE</t>
  </si>
  <si>
    <t>20496U</t>
  </si>
  <si>
    <t>Salesian Primary School</t>
  </si>
  <si>
    <t>Fernbank</t>
  </si>
  <si>
    <t>V94HD68</t>
  </si>
  <si>
    <t>Home</t>
  </si>
  <si>
    <t>School A</t>
  </si>
  <si>
    <t>School B</t>
  </si>
  <si>
    <t>School C</t>
  </si>
  <si>
    <t>School D</t>
  </si>
  <si>
    <t>School E</t>
  </si>
  <si>
    <t>Roll No.</t>
  </si>
  <si>
    <t>Address</t>
  </si>
  <si>
    <t>N</t>
  </si>
  <si>
    <t>Kilometres claimed for route selected</t>
  </si>
  <si>
    <t>Select from routes entered on page 2</t>
  </si>
  <si>
    <t>Days claimed</t>
  </si>
  <si>
    <t>6.</t>
  </si>
  <si>
    <t>I have not claimed travel expenses in respect of dates for which I was absent from school.</t>
  </si>
  <si>
    <t>7.</t>
  </si>
  <si>
    <t>Routes travelled within agreed cluster arrangement</t>
  </si>
  <si>
    <t xml:space="preserve">Travel Expenses, Primary Teachers Payroll Section, Department of Education </t>
  </si>
  <si>
    <t>Select Engine Capacity:</t>
  </si>
  <si>
    <t>Alternative Route 1</t>
  </si>
  <si>
    <t>Alternative Route 2</t>
  </si>
  <si>
    <t>Alternative Route 3</t>
  </si>
  <si>
    <t>Alternative Route 4</t>
  </si>
  <si>
    <t>Alternative Route 5</t>
  </si>
  <si>
    <t>The details entered on this form are correct and the travel expenses claimed for each month are in accordance with the terms of circular 0009/2015</t>
  </si>
  <si>
    <t>and Skills, Cornamaddy, Athlone, Co. Westmeath, N37 X659</t>
  </si>
  <si>
    <t>Wholetime</t>
  </si>
  <si>
    <t>Job Sharer</t>
  </si>
  <si>
    <t>Substitute</t>
  </si>
  <si>
    <t>Part Time</t>
  </si>
  <si>
    <t xml:space="preserve">  School Name</t>
  </si>
  <si>
    <t>Incomplete or incorrectly completed forms will be returned for correction and will result in a delay in payment.</t>
  </si>
  <si>
    <t>Forms not submitted within a reasonable timeframe will result in a delay in payment.</t>
  </si>
  <si>
    <t>Days Claimed</t>
  </si>
  <si>
    <t>Rate applicable &amp; Payment being claimed</t>
  </si>
  <si>
    <t>Enter Kilometres already claimed this calendar year, excluding this claim</t>
  </si>
  <si>
    <t>20497W</t>
  </si>
  <si>
    <t>Scoil Mhuire Agus Eoin</t>
  </si>
  <si>
    <t>20498B</t>
  </si>
  <si>
    <t>St Cóman's Wood Primary School</t>
  </si>
  <si>
    <t>Roscommon town</t>
  </si>
  <si>
    <t>20499D</t>
  </si>
  <si>
    <t>Partry</t>
  </si>
  <si>
    <t>20500I</t>
  </si>
  <si>
    <t>Ballincollig Primary School</t>
  </si>
  <si>
    <t>20501K</t>
  </si>
  <si>
    <t>Dublin South City Centre ETNS</t>
  </si>
  <si>
    <t xml:space="preserve">Dublin </t>
  </si>
  <si>
    <t>20502M</t>
  </si>
  <si>
    <t>Scoil Sinead N S</t>
  </si>
  <si>
    <t>Pelletstown</t>
  </si>
  <si>
    <t>20503O</t>
  </si>
  <si>
    <t>Dun Laoghaire ETNS</t>
  </si>
  <si>
    <t>c/o Red Door School</t>
  </si>
  <si>
    <t>Monkstown Ave</t>
  </si>
  <si>
    <t>20504Q</t>
  </si>
  <si>
    <t>Rossmore National School</t>
  </si>
  <si>
    <t>This form must be completed electronically, printed, signed and returned at the end of each academic term.</t>
  </si>
  <si>
    <t>Compatibility Report for Travel Expenses Claim form.xlsx</t>
  </si>
  <si>
    <t>Run on 05/02/2018 11:24</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</si>
  <si>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</si>
  <si>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</si>
  <si>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</si>
  <si>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</si>
  <si>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One or more functions in this workbook are not available in versions prior to Excel 2007. When recalculated in earlier versions, these functions will return a #NAME? error instead of their current results.</t>
  </si>
  <si>
    <t>Travel Claim Form'!G25:G29</t>
  </si>
  <si>
    <t>Travel Claim Form'!K25:L29</t>
  </si>
  <si>
    <t>Travel Claim Form'!I52</t>
  </si>
  <si>
    <t>Travel Claim Form'!H57:J57</t>
  </si>
  <si>
    <t>Travel Claim Form'!B58:B61</t>
  </si>
  <si>
    <t>Travel Claim Form'!H58:J61</t>
  </si>
  <si>
    <t>Travel Claim Form'!C74:C79</t>
  </si>
  <si>
    <t>Travel Claim Form'!H74:L79</t>
  </si>
  <si>
    <t>Travel Claim Form'!C82:C87</t>
  </si>
  <si>
    <t>Travel Claim Form'!H82:L87</t>
  </si>
  <si>
    <t>Travel Claim Form'!C90:C95</t>
  </si>
  <si>
    <t>Travel Claim Form'!H90:L95</t>
  </si>
  <si>
    <t>Travel Claim Form'!C98:C103</t>
  </si>
  <si>
    <t>Travel Claim Form'!H98:L103</t>
  </si>
  <si>
    <t>Travel Claim Form'!C106:C111</t>
  </si>
  <si>
    <t>Travel Claim Form'!H106:L111</t>
  </si>
  <si>
    <t>Travel Claim Form'!G120</t>
  </si>
  <si>
    <t>Travel Claim Form'!C126:C153</t>
  </si>
  <si>
    <t>Travel Claim Form'!G126:G153</t>
  </si>
  <si>
    <t>Travel Claim Form'!G162</t>
  </si>
  <si>
    <t>Travel Claim Form'!C168:C191</t>
  </si>
  <si>
    <t>Travel Claim Form'!G168:G191</t>
  </si>
  <si>
    <t>Travel Claim Form'!G201</t>
  </si>
  <si>
    <t>Travel Claim Form'!C207:C230</t>
  </si>
  <si>
    <t>Travel Claim Form'!G207:G230</t>
  </si>
  <si>
    <t>Travel Claim Form'!G240</t>
  </si>
  <si>
    <t>Travel Claim Form'!C246:C269</t>
  </si>
  <si>
    <t>Travel Claim Form'!G246:G269</t>
  </si>
  <si>
    <t>Excel 97-2003</t>
  </si>
  <si>
    <t>Some cells have overlapping conditional formatting ranges. Earlier versions of Excel will not evaluate all of the conditional formatting rules on the overlapping cells. The overlapping cells will show different conditional formatting.</t>
  </si>
  <si>
    <t>Some cells contain conditional formatting with the 'Stop if True' option cleared. Earlier versions of Excel do not recognize this option and will stop after the first true condition.</t>
  </si>
  <si>
    <t>One or more cells in this workbook contain data validation rules which refer to values on other worksheets. These data validation rules will not be saved.</t>
  </si>
  <si>
    <t>Travel Claim Form'!F6</t>
  </si>
  <si>
    <t>Travel Claim Form'!E48</t>
  </si>
  <si>
    <t>Travel Claim Form'!J6</t>
  </si>
  <si>
    <t>Travel Claim Form'!B74:B79</t>
  </si>
  <si>
    <t>Travel Claim Form'!B82:B87</t>
  </si>
  <si>
    <t>Travel Claim Form'!B90:B95</t>
  </si>
  <si>
    <t>Travel Claim Form'!B98:B103</t>
  </si>
  <si>
    <t>Travel Claim Form'!B106:B111</t>
  </si>
  <si>
    <t>Travel Claim Form'!E126:F153</t>
  </si>
  <si>
    <t>Travel Claim Form'!E207:F228</t>
  </si>
  <si>
    <t>Travel Claim Form'!E168:F191</t>
  </si>
  <si>
    <t>Travel Claim Form'!E246:F269</t>
  </si>
  <si>
    <t>Travel Claim Form'!K73</t>
  </si>
  <si>
    <t>Travel Claim Form'!K81</t>
  </si>
  <si>
    <t>Travel Claim Form'!K89</t>
  </si>
  <si>
    <t>Travel Claim Form'!K97</t>
  </si>
  <si>
    <t>Travel Claim Form'!K105</t>
  </si>
  <si>
    <t>Travel Claim Form'!I126:J153</t>
  </si>
  <si>
    <t>Travel Claim Form'!I168:J191</t>
  </si>
  <si>
    <t>Travel Claim Form'!I207:J230</t>
  </si>
  <si>
    <t>Travel Claim Form'!I246:J269</t>
  </si>
  <si>
    <t>Travel Claim Form'!E16:F16</t>
  </si>
  <si>
    <t>Travel Claim Form'!K16:L16</t>
  </si>
  <si>
    <t>Minor loss of fidelity</t>
  </si>
  <si>
    <t>Some cells or styles in this workbook contain formatting that is not supported by the selected file format. These formats will be converted to the closest format available.</t>
  </si>
  <si>
    <t>One or more cells in this workbook contain data validation rules which refer to values on other worksheets. These data validation rules will not be supported in earlier versions of Excel.</t>
  </si>
  <si>
    <t>Excel 2007</t>
  </si>
  <si>
    <t>&lt;1201</t>
  </si>
  <si>
    <t>1201 - 1500</t>
  </si>
  <si>
    <t>Queries relating to the completion of this form can be emailed to travelexpenses_primary@education.gov.ie</t>
  </si>
  <si>
    <t>Up to 1,500 km per year</t>
  </si>
  <si>
    <t>1,501 - 5,500 km per year</t>
  </si>
  <si>
    <t>5,501 - 25,000 km per year</t>
  </si>
  <si>
    <t>25,001 km and over per year</t>
  </si>
  <si>
    <t>F – Other School Roll No.:</t>
  </si>
  <si>
    <t>G – Other School Roll No.:</t>
  </si>
  <si>
    <t>H – Other School Roll No.:</t>
  </si>
  <si>
    <t>I – Other School Roll No.:</t>
  </si>
  <si>
    <t>J – Other School Roll No.:</t>
  </si>
  <si>
    <t>From</t>
  </si>
  <si>
    <t>To</t>
  </si>
  <si>
    <t>A</t>
  </si>
  <si>
    <t>B</t>
  </si>
  <si>
    <t>C</t>
  </si>
  <si>
    <t>D</t>
  </si>
  <si>
    <t>E</t>
  </si>
  <si>
    <t>F</t>
  </si>
  <si>
    <t>G</t>
  </si>
  <si>
    <t>H</t>
  </si>
  <si>
    <t>I</t>
  </si>
  <si>
    <t>J</t>
  </si>
  <si>
    <t>K</t>
  </si>
  <si>
    <t>L</t>
  </si>
  <si>
    <t>School F</t>
  </si>
  <si>
    <t>School G</t>
  </si>
  <si>
    <t>School H</t>
  </si>
  <si>
    <t>School I</t>
  </si>
  <si>
    <t>School J</t>
  </si>
  <si>
    <t>K – Other School Roll No.:</t>
  </si>
  <si>
    <t>L – Other School Roll No.:</t>
  </si>
  <si>
    <t>M – Other School Roll No.:</t>
  </si>
  <si>
    <t>N – Other School Roll No.:</t>
  </si>
  <si>
    <t>O – Other School Roll No.:</t>
  </si>
  <si>
    <t>P – Other School Roll No.:</t>
  </si>
  <si>
    <t>Q – Other School Roll No.:</t>
  </si>
  <si>
    <t>R – Other School Roll No.:</t>
  </si>
  <si>
    <t>S – Other School Roll No.:</t>
  </si>
  <si>
    <t>T – Other School Roll No.:</t>
  </si>
  <si>
    <t>U – Other School Roll No.:</t>
  </si>
  <si>
    <t>V – Other School Roll No.:</t>
  </si>
  <si>
    <t>M</t>
  </si>
  <si>
    <t>O</t>
  </si>
  <si>
    <t>P</t>
  </si>
  <si>
    <t>Q</t>
  </si>
  <si>
    <t>R</t>
  </si>
  <si>
    <t>S</t>
  </si>
  <si>
    <t xml:space="preserve">T </t>
  </si>
  <si>
    <t>Travel expenses are not payable in respect of travel between a teachers home and base school.                                                                                                                                            As travelling directly to non base school, only the additional kilometres greater than distance from home to base school may be claimed.</t>
  </si>
  <si>
    <t>U</t>
  </si>
  <si>
    <t>V</t>
  </si>
  <si>
    <t>Select / Enter Letter applicable</t>
  </si>
  <si>
    <t>Less distance from home to base school amounts to</t>
  </si>
  <si>
    <t>T</t>
  </si>
  <si>
    <t>School K</t>
  </si>
  <si>
    <t>School L</t>
  </si>
  <si>
    <t>School M</t>
  </si>
  <si>
    <t>School N</t>
  </si>
  <si>
    <t>School O</t>
  </si>
  <si>
    <t>School P</t>
  </si>
  <si>
    <t>School Q</t>
  </si>
  <si>
    <t>School R</t>
  </si>
  <si>
    <t>School S</t>
  </si>
  <si>
    <t>School T</t>
  </si>
  <si>
    <t>School U</t>
  </si>
  <si>
    <t>School V</t>
  </si>
  <si>
    <t xml:space="preserve"> Enter kilometres claimed </t>
  </si>
  <si>
    <t>Date of Appointment in Release Time Post</t>
  </si>
  <si>
    <t>Enter Return distance from home to school A</t>
  </si>
  <si>
    <t>Enter Return distance from home to school B</t>
  </si>
  <si>
    <t>Enter Return distance from home to school C</t>
  </si>
  <si>
    <t>Enter Return distance from home to school D</t>
  </si>
  <si>
    <t>Enter Return distance from home to school E</t>
  </si>
  <si>
    <t>Enter Return distance from home to school F</t>
  </si>
  <si>
    <t>Enter Return distance from home to school G</t>
  </si>
  <si>
    <t>Enter Return distance from home to school H</t>
  </si>
  <si>
    <t>Enter Return distance from home to school I</t>
  </si>
  <si>
    <t xml:space="preserve">Amount </t>
  </si>
  <si>
    <t>Enter Return distance from home to school J</t>
  </si>
  <si>
    <t>Enter Return distance from home to school K</t>
  </si>
  <si>
    <t>Enter Return distance from home to school L</t>
  </si>
  <si>
    <t>Enter Return distance from home to school M</t>
  </si>
  <si>
    <t>Enter Return distance from home to school N</t>
  </si>
  <si>
    <t>Enter Return distance from home to school O</t>
  </si>
  <si>
    <t>Enter Return distance from home to school P</t>
  </si>
  <si>
    <t>Enter Return distance from home to school Q</t>
  </si>
  <si>
    <t>Enter Return distance from home to school R</t>
  </si>
  <si>
    <t>Enter Return distance from home to school S</t>
  </si>
  <si>
    <t>Enter Return distance from home to school T</t>
  </si>
  <si>
    <t>Enter Return distance from home to school U</t>
  </si>
  <si>
    <t>Enter Return distance from home to school V</t>
  </si>
  <si>
    <t>RELEASE TIME POST</t>
  </si>
  <si>
    <t>TRAVEL EXPENSES CLAIM FORM</t>
  </si>
  <si>
    <t>1200cc and under</t>
  </si>
  <si>
    <t>1201cc - 1500cc</t>
  </si>
  <si>
    <t>1501cc and over</t>
  </si>
  <si>
    <t>Not Payable</t>
  </si>
  <si>
    <r>
      <t>Signature</t>
    </r>
    <r>
      <rPr>
        <sz val="13"/>
        <color theme="1"/>
        <rFont val="Tahoma"/>
        <family val="2"/>
      </rPr>
      <t xml:space="preserve"> (of Claimant):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</si>
</sst>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0.00"/>
    <numFmt numFmtId="165" formatCode="mmmm\ yyyy"/>
    <numFmt numFmtId="166" formatCode="[$-1809]dd\ mmmm\ yyyy;@"/>
    <numFmt numFmtId="167" formatCode="0.0000"/>
    <numFmt numFmtId="168" formatCode="0.000"/>
  </numFmts>
  <fonts count="55" x14ac:knownFonts="1">
    <font>
      <sz val="11"/>
      <color theme="1"/>
      <name val="Calibri"/>
      <family val="2"/>
      <scheme val="minor"/>
    </font>
    <font>
      <b/>
      <sz val="11"/>
      <color theme="1"/>
      <name val="Calibri"/>
      <family val="2"/>
      <scheme val="minor"/>
    </font>
    <font>
      <u/>
      <sz val="11"/>
      <color theme="10"/>
      <name val="Calibri"/>
      <family val="2"/>
      <scheme val="minor"/>
    </font>
    <font>
      <sz val="11"/>
      <color theme="1"/>
      <name val="Tahoma"/>
      <family val="2"/>
    </font>
    <font>
      <b/>
      <sz val="10"/>
      <color theme="1"/>
      <name val="Tahoma"/>
      <family val="2"/>
    </font>
    <font>
      <b/>
      <sz val="14"/>
      <color theme="1"/>
      <name val="Tahoma"/>
      <family val="2"/>
    </font>
    <font>
      <b/>
      <u/>
      <sz val="14"/>
      <color theme="1"/>
      <name val="Tahoma"/>
      <family val="2"/>
    </font>
    <font>
      <sz val="12"/>
      <color theme="1"/>
      <name val="Tahoma"/>
      <family val="2"/>
    </font>
    <font>
      <b/>
      <sz val="16"/>
      <color rgb="FF333399"/>
      <name val="Tahoma"/>
      <family val="2"/>
    </font>
    <font>
      <b/>
      <sz val="17"/>
      <color rgb="FF333399"/>
      <name val="Tahoma"/>
      <family val="2"/>
    </font>
    <font>
      <sz val="15"/>
      <color rgb="FF333399"/>
      <name val="Tahoma"/>
      <family val="2"/>
    </font>
    <font>
      <sz val="17"/>
      <color rgb="FF333399"/>
      <name val="Tahoma"/>
      <family val="2"/>
    </font>
    <font>
      <sz val="13"/>
      <color theme="1"/>
      <name val="Tahoma"/>
      <family val="2"/>
    </font>
    <font>
      <sz val="10"/>
      <color theme="1"/>
      <name val="Tahoma"/>
      <family val="2"/>
    </font>
    <font>
      <i/>
      <sz val="10"/>
      <color theme="1"/>
      <name val="Tahoma"/>
      <family val="2"/>
    </font>
    <font>
      <i/>
      <sz val="13"/>
      <color theme="1"/>
      <name val="Tahoma"/>
      <family val="2"/>
    </font>
    <font>
      <b/>
      <i/>
      <u/>
      <sz val="13"/>
      <color theme="1"/>
      <name val="Tahoma"/>
      <family val="2"/>
    </font>
    <font>
      <b/>
      <sz val="13"/>
      <color theme="1"/>
      <name val="Tahoma"/>
      <family val="2"/>
    </font>
    <font>
      <b/>
      <sz val="12"/>
      <color theme="1"/>
      <name val="Tahoma"/>
      <family val="2"/>
    </font>
    <font>
      <b/>
      <sz val="11.5"/>
      <color theme="1"/>
      <name val="Tahoma"/>
      <family val="2"/>
    </font>
    <font>
      <b/>
      <i/>
      <u/>
      <sz val="16"/>
      <color rgb="FF0000FF"/>
      <name val="Tahoma"/>
      <family val="2"/>
    </font>
    <font>
      <b/>
      <i/>
      <sz val="12"/>
      <color theme="1"/>
      <name val="Tahoma"/>
      <family val="2"/>
    </font>
    <font>
      <b/>
      <i/>
      <sz val="13"/>
      <color theme="1"/>
      <name val="Tahoma"/>
      <family val="2"/>
    </font>
    <font>
      <sz val="14"/>
      <color theme="1"/>
      <name val="Tahoma"/>
      <family val="2"/>
    </font>
    <font>
      <b/>
      <sz val="16"/>
      <color rgb="FFFF00FF"/>
      <name val="Tahoma"/>
      <family val="2"/>
    </font>
    <font>
      <sz val="14"/>
      <color rgb="FFFF00FF"/>
      <name val="Tahoma"/>
      <family val="2"/>
    </font>
    <font>
      <sz val="18"/>
      <color theme="1"/>
      <name val="Tahoma"/>
      <family val="2"/>
    </font>
    <font>
      <sz val="8"/>
      <color theme="1"/>
      <name val="Tahoma"/>
      <family val="2"/>
    </font>
    <font>
      <sz val="11.5"/>
      <color theme="1"/>
      <name val="Tahoma"/>
      <family val="2"/>
    </font>
    <font>
      <b/>
      <sz val="12.5"/>
      <color theme="1"/>
      <name val="Tahoma"/>
      <family val="2"/>
    </font>
    <font>
      <sz val="12.5"/>
      <color theme="1"/>
      <name val="Tahoma"/>
      <family val="2"/>
    </font>
    <font>
      <b/>
      <i/>
      <u/>
      <sz val="12.5"/>
      <color theme="1"/>
      <name val="Tahoma"/>
      <family val="2"/>
    </font>
    <font>
      <i/>
      <sz val="12.5"/>
      <color theme="1"/>
      <name val="Tahoma"/>
      <family val="2"/>
    </font>
    <font>
      <sz val="8"/>
      <color theme="1"/>
      <name val="Calibri"/>
      <family val="2"/>
      <scheme val="minor"/>
    </font>
    <font>
      <sz val="9"/>
      <color theme="1"/>
      <name val="Calibri"/>
      <family val="2"/>
      <scheme val="minor"/>
    </font>
    <font>
      <sz val="10"/>
      <color theme="1"/>
      <name val="Calibri"/>
      <family val="2"/>
      <scheme val="minor"/>
    </font>
    <font>
      <sz val="11"/>
      <color theme="1"/>
      <name val="Wingdings"/>
      <charset val="2"/>
    </font>
    <font>
      <sz val="11"/>
      <color theme="2"/>
      <name val="Calibri"/>
      <family val="2"/>
      <scheme val="minor"/>
    </font>
    <font>
      <sz val="11"/>
      <color theme="2"/>
      <name val="Tahoma"/>
      <family val="2"/>
    </font>
    <font>
      <sz val="12"/>
      <name val="Tahoma"/>
      <family val="2"/>
    </font>
    <font>
      <sz val="11"/>
      <name val="Tahoma"/>
      <family val="2"/>
    </font>
    <font>
      <b/>
      <sz val="8"/>
      <color theme="1"/>
      <name val="Tahoma"/>
      <family val="2"/>
    </font>
    <font>
      <b/>
      <sz val="10"/>
      <color theme="1"/>
      <name val="Calibri"/>
      <family val="2"/>
      <scheme val="minor"/>
    </font>
    <font>
      <b/>
      <sz val="14"/>
      <color theme="1"/>
      <name val="Calibri"/>
      <family val="2"/>
      <scheme val="minor"/>
    </font>
    <font>
      <sz val="12"/>
      <color theme="1"/>
      <name val="Calibri"/>
      <family val="2"/>
      <scheme val="minor"/>
    </font>
    <font>
      <u/>
      <sz val="12"/>
      <color theme="10"/>
      <name val="Tahoma"/>
      <family val="2"/>
    </font>
    <font>
      <sz val="11"/>
      <name val="Calibri"/>
      <family val="2"/>
      <scheme val="minor"/>
    </font>
    <font>
      <sz val="10"/>
      <color rgb="FFC00000"/>
      <name val="Tahoma"/>
      <family val="2"/>
    </font>
    <font>
      <sz val="10"/>
      <color rgb="FFC00000"/>
      <name val="Calibri"/>
      <family val="2"/>
      <scheme val="minor"/>
    </font>
    <font>
      <sz val="9"/>
      <color theme="1"/>
      <name val="Tahoma"/>
      <family val="2"/>
    </font>
    <font>
      <sz val="9"/>
      <color indexed="81"/>
      <name val="Tahoma"/>
      <charset val="1"/>
    </font>
    <font>
      <sz val="9"/>
      <color indexed="81"/>
      <name val="Tahoma"/>
      <family val="2"/>
    </font>
    <font>
      <sz val="11"/>
      <color theme="0" tint="-4.9989318521683403E-2"/>
      <name val="Calibri"/>
      <family val="2"/>
      <scheme val="minor"/>
    </font>
    <font>
      <b/>
      <sz val="9"/>
      <color theme="1"/>
      <name val="Calibri"/>
      <family val="2"/>
      <scheme val="minor"/>
    </font>
    <font>
      <b/>
      <sz val="22"/>
      <color rgb="FF333399"/>
      <name val="Tahoma"/>
      <family val="2"/>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5999938962981048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top style="thin">
        <color indexed="64"/>
      </top>
      <bottom style="double">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8"/>
      </left>
      <right/>
      <top/>
      <bottom/>
      <diagonal/>
    </border>
    <border>
      <left/>
      <right style="medium">
        <color indexed="8"/>
      </right>
      <top/>
      <bottom/>
      <diagonal/>
    </border>
    <border>
      <left/>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2">
    <xf numFmtId="0" fontId="0" fillId="0" borderId="0"/>
    <xf numFmtId="0" fontId="2" fillId="0" borderId="0" applyNumberFormat="0" applyFill="0" applyBorder="0" applyAlignment="0" applyProtection="0"/>
  </cellStyleXfs>
  <cellXfs count="448">
    <xf numFmtId="0" fontId="0" fillId="0" borderId="0" xfId="0"/>
    <xf numFmtId="0" fontId="0" fillId="0" borderId="0" xfId="0"/>
    <xf numFmtId="0" fontId="4" fillId="0" borderId="0" xfId="0" applyFont="1" applyFill="1" applyAlignment="1" applyProtection="1">
      <alignment vertical="center"/>
      <protection hidden="1"/>
    </xf>
    <xf numFmtId="0" fontId="5" fillId="0" borderId="0" xfId="0" applyFont="1" applyFill="1" applyAlignment="1" applyProtection="1">
      <alignment vertical="center"/>
      <protection hidden="1"/>
    </xf>
    <xf numFmtId="0" fontId="7" fillId="0" borderId="0" xfId="0" applyFont="1" applyFill="1" applyAlignment="1" applyProtection="1">
      <alignment vertical="center"/>
      <protection hidden="1"/>
    </xf>
    <xf numFmtId="0" fontId="8" fillId="0" borderId="0" xfId="0" applyFont="1" applyFill="1" applyAlignment="1" applyProtection="1">
      <alignment vertical="center"/>
      <protection hidden="1"/>
    </xf>
    <xf numFmtId="0" fontId="9" fillId="0" borderId="0" xfId="0" applyFont="1" applyFill="1" applyAlignment="1" applyProtection="1">
      <alignment vertical="center"/>
      <protection hidden="1"/>
    </xf>
    <xf numFmtId="0" fontId="11" fillId="0" borderId="0" xfId="0" applyFont="1" applyFill="1" applyBorder="1" applyAlignment="1" applyProtection="1">
      <alignment vertical="center"/>
      <protection hidden="1"/>
    </xf>
    <xf numFmtId="0" fontId="12" fillId="0" borderId="0" xfId="0" applyFont="1" applyFill="1" applyAlignment="1" applyProtection="1">
      <alignment vertical="center" wrapText="1"/>
      <protection hidden="1"/>
    </xf>
    <xf numFmtId="0" fontId="12" fillId="0" borderId="0" xfId="0" applyFont="1" applyFill="1" applyAlignment="1" applyProtection="1">
      <alignment vertical="center"/>
      <protection hidden="1"/>
    </xf>
    <xf numFmtId="0" fontId="13" fillId="0" borderId="0" xfId="0" applyFont="1" applyFill="1" applyAlignment="1" applyProtection="1">
      <alignment horizontal="center" vertical="center"/>
      <protection hidden="1"/>
    </xf>
    <xf numFmtId="0" fontId="14" fillId="0" borderId="0" xfId="0" applyFont="1" applyFill="1" applyAlignment="1" applyProtection="1">
      <alignment vertical="center"/>
      <protection hidden="1"/>
    </xf>
    <xf numFmtId="0" fontId="15" fillId="0" borderId="0" xfId="0" applyFont="1" applyFill="1" applyAlignment="1" applyProtection="1">
      <alignment vertical="center"/>
      <protection hidden="1"/>
    </xf>
    <xf numFmtId="49" fontId="5" fillId="0" borderId="0" xfId="0" applyNumberFormat="1" applyFont="1" applyFill="1" applyAlignment="1" applyProtection="1">
      <alignment vertical="center"/>
      <protection hidden="1"/>
    </xf>
    <xf numFmtId="0" fontId="16" fillId="0" borderId="0" xfId="0" applyFont="1" applyFill="1" applyAlignment="1" applyProtection="1">
      <alignment vertical="center"/>
      <protection hidden="1"/>
    </xf>
    <xf numFmtId="0" fontId="12" fillId="0" borderId="0" xfId="0" applyFont="1" applyFill="1" applyAlignment="1" applyProtection="1">
      <alignment horizontal="center" vertical="center" wrapText="1"/>
      <protection hidden="1"/>
    </xf>
    <xf numFmtId="0" fontId="17" fillId="0" borderId="0" xfId="0" applyFont="1" applyFill="1" applyAlignment="1" applyProtection="1">
      <alignment vertical="center"/>
      <protection hidden="1"/>
    </xf>
    <xf numFmtId="0" fontId="12" fillId="0" borderId="0" xfId="0" applyFont="1" applyFill="1" applyAlignment="1" applyProtection="1">
      <alignment horizontal="right" vertical="center"/>
      <protection hidden="1"/>
    </xf>
    <xf numFmtId="0" fontId="7" fillId="0" borderId="0" xfId="0" applyFont="1" applyFill="1" applyAlignment="1" applyProtection="1">
      <alignment horizontal="right" vertical="center"/>
      <protection hidden="1"/>
    </xf>
    <xf numFmtId="0" fontId="20" fillId="0" borderId="0" xfId="0" applyFont="1" applyFill="1" applyAlignment="1" applyProtection="1">
      <alignment vertical="center"/>
      <protection hidden="1"/>
    </xf>
    <xf numFmtId="0" fontId="21" fillId="0" borderId="0" xfId="0" applyFont="1" applyFill="1" applyAlignment="1" applyProtection="1">
      <alignment vertical="center"/>
      <protection hidden="1"/>
    </xf>
    <xf numFmtId="0" fontId="23" fillId="0" borderId="0" xfId="0" applyFont="1" applyFill="1" applyAlignment="1" applyProtection="1">
      <alignment horizontal="center" vertical="center" wrapText="1"/>
      <protection hidden="1"/>
    </xf>
    <xf numFmtId="0" fontId="13" fillId="0" borderId="0" xfId="0" applyFont="1" applyFill="1" applyAlignment="1" applyProtection="1">
      <alignment vertical="center"/>
      <protection hidden="1"/>
    </xf>
    <xf numFmtId="0" fontId="13" fillId="0" borderId="0" xfId="0" applyFont="1" applyFill="1" applyAlignment="1" applyProtection="1">
      <alignment horizontal="right" vertical="center"/>
      <protection hidden="1"/>
    </xf>
    <xf numFmtId="0" fontId="23" fillId="0" borderId="0" xfId="0" applyFont="1" applyFill="1" applyBorder="1" applyAlignment="1" applyProtection="1">
      <alignment horizontal="center" vertical="center" wrapText="1"/>
      <protection hidden="1"/>
    </xf>
    <xf numFmtId="0" fontId="13" fillId="0" borderId="0" xfId="0" applyFont="1" applyFill="1" applyBorder="1" applyAlignment="1" applyProtection="1">
      <alignment horizontal="center" vertical="center" wrapText="1"/>
      <protection hidden="1"/>
    </xf>
    <xf numFmtId="0" fontId="13" fillId="0" borderId="0" xfId="0" applyFont="1" applyFill="1" applyAlignment="1" applyProtection="1">
      <alignment horizontal="center" vertical="center" wrapText="1"/>
      <protection hidden="1"/>
    </xf>
    <xf numFmtId="0" fontId="25" fillId="0" borderId="0" xfId="0" applyFont="1" applyFill="1" applyBorder="1" applyAlignment="1" applyProtection="1">
      <alignment horizontal="left" vertical="center"/>
      <protection hidden="1"/>
    </xf>
    <xf numFmtId="0" fontId="25" fillId="0" borderId="0" xfId="0" applyFont="1" applyFill="1" applyBorder="1" applyAlignment="1" applyProtection="1">
      <alignment horizontal="center" vertical="center"/>
      <protection hidden="1"/>
    </xf>
    <xf numFmtId="0" fontId="25" fillId="0" borderId="0" xfId="0" applyFont="1" applyFill="1" applyAlignment="1" applyProtection="1">
      <alignment vertical="center"/>
      <protection hidden="1"/>
    </xf>
    <xf numFmtId="0" fontId="26" fillId="0" borderId="0" xfId="0" applyFont="1" applyFill="1" applyAlignment="1" applyProtection="1">
      <alignment horizontal="left" vertical="center"/>
      <protection hidden="1"/>
    </xf>
    <xf numFmtId="0" fontId="3" fillId="0" borderId="0" xfId="0" applyFont="1" applyFill="1" applyAlignment="1" applyProtection="1">
      <alignment horizontal="left" vertical="center"/>
      <protection hidden="1"/>
    </xf>
    <xf numFmtId="0" fontId="7" fillId="0" borderId="0" xfId="0" applyFont="1" applyFill="1" applyAlignment="1" applyProtection="1">
      <alignment horizontal="left" vertical="center"/>
      <protection hidden="1"/>
    </xf>
    <xf numFmtId="0" fontId="3" fillId="0" borderId="0" xfId="0" applyFont="1" applyAlignment="1" applyProtection="1">
      <alignment horizontal="left" vertical="center"/>
      <protection hidden="1"/>
    </xf>
    <xf numFmtId="165" fontId="12" fillId="0" borderId="0" xfId="0" applyNumberFormat="1" applyFont="1" applyFill="1" applyBorder="1" applyAlignment="1" applyProtection="1">
      <alignment horizontal="left" vertical="center"/>
      <protection hidden="1"/>
    </xf>
    <xf numFmtId="0" fontId="12" fillId="0" borderId="0" xfId="0" applyFont="1" applyFill="1" applyBorder="1" applyAlignment="1" applyProtection="1">
      <alignment vertical="center"/>
      <protection hidden="1"/>
    </xf>
    <xf numFmtId="0" fontId="12" fillId="0" borderId="0" xfId="0" applyFont="1" applyFill="1" applyBorder="1" applyAlignment="1" applyProtection="1">
      <alignment horizontal="left" vertical="center" wrapText="1"/>
      <protection hidden="1"/>
    </xf>
    <xf numFmtId="0" fontId="25" fillId="0" borderId="0" xfId="0" applyFont="1" applyFill="1" applyBorder="1" applyAlignment="1" applyProtection="1">
      <alignment vertical="center"/>
      <protection hidden="1"/>
    </xf>
    <xf numFmtId="0" fontId="12" fillId="0" borderId="0" xfId="0" applyFont="1" applyFill="1" applyBorder="1" applyAlignment="1" applyProtection="1">
      <alignment horizontal="right" vertical="center"/>
      <protection hidden="1"/>
    </xf>
    <xf numFmtId="0" fontId="12" fillId="0" borderId="0" xfId="0" applyFont="1" applyAlignment="1" applyProtection="1">
      <alignment vertical="center"/>
      <protection hidden="1"/>
    </xf>
    <xf numFmtId="0" fontId="7" fillId="0" borderId="5" xfId="0" applyFont="1" applyFill="1" applyBorder="1" applyAlignment="1" applyProtection="1">
      <alignment horizontal="center" vertical="center"/>
      <protection hidden="1"/>
    </xf>
    <xf numFmtId="0" fontId="26" fillId="0" borderId="0" xfId="0" applyFont="1" applyFill="1" applyAlignment="1" applyProtection="1">
      <alignment vertical="center"/>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165" fontId="12" fillId="0" borderId="0" xfId="0" applyNumberFormat="1" applyFont="1" applyFill="1" applyBorder="1" applyAlignment="1" applyProtection="1">
      <alignment vertical="center"/>
      <protection hidden="1"/>
    </xf>
    <xf numFmtId="0" fontId="7" fillId="0" borderId="0" xfId="0" applyFont="1" applyFill="1" applyBorder="1" applyAlignment="1" applyProtection="1">
      <alignment horizontal="center" vertical="center"/>
      <protection hidden="1"/>
    </xf>
    <xf numFmtId="0" fontId="3" fillId="0" borderId="0" xfId="0" applyFont="1" applyFill="1" applyAlignment="1" applyProtection="1">
      <alignment horizontal="left" vertical="center" wrapText="1"/>
      <protection hidden="1"/>
    </xf>
    <xf numFmtId="0" fontId="22" fillId="0" borderId="0" xfId="0" applyFont="1" applyFill="1" applyAlignment="1" applyProtection="1">
      <alignment horizontal="center" vertical="center" wrapText="1"/>
      <protection hidden="1"/>
    </xf>
    <xf numFmtId="0" fontId="18" fillId="0" borderId="0" xfId="0" applyFont="1" applyFill="1" applyAlignment="1" applyProtection="1">
      <alignment horizontal="left" vertical="center" wrapText="1"/>
      <protection hidden="1"/>
    </xf>
    <xf numFmtId="0" fontId="5" fillId="0" borderId="0" xfId="0" applyFont="1" applyFill="1" applyAlignment="1" applyProtection="1">
      <alignment vertical="center" wrapText="1"/>
      <protection hidden="1"/>
    </xf>
    <xf numFmtId="0" fontId="19" fillId="0" borderId="0" xfId="0" applyFont="1" applyFill="1" applyBorder="1" applyAlignment="1" applyProtection="1">
      <alignment horizontal="left" vertical="center"/>
      <protection hidden="1"/>
    </xf>
    <xf numFmtId="0" fontId="13" fillId="0" borderId="0" xfId="0" applyFont="1" applyFill="1" applyBorder="1" applyAlignment="1" applyProtection="1">
      <alignment vertical="center"/>
      <protection hidden="1"/>
    </xf>
    <xf numFmtId="0" fontId="7" fillId="0" borderId="0" xfId="0" applyFont="1" applyFill="1" applyAlignment="1" applyProtection="1">
      <alignment vertical="center" wrapText="1"/>
      <protection hidden="1"/>
    </xf>
    <xf numFmtId="0" fontId="7" fillId="0" borderId="0" xfId="0" applyFont="1" applyFill="1" applyAlignment="1" applyProtection="1">
      <alignment horizontal="left" vertical="center" wrapText="1"/>
      <protection hidden="1"/>
    </xf>
    <xf numFmtId="0" fontId="7" fillId="0" borderId="0" xfId="0" applyFont="1" applyFill="1" applyBorder="1" applyAlignment="1" applyProtection="1">
      <alignment horizontal="left" vertical="center"/>
      <protection hidden="1"/>
    </xf>
    <xf numFmtId="0" fontId="3" fillId="0" borderId="0" xfId="0" applyFont="1" applyAlignment="1" applyProtection="1">
      <alignment horizontal="center" vertical="center"/>
      <protection hidden="1"/>
    </xf>
    <xf numFmtId="0" fontId="7" fillId="0" borderId="0" xfId="0" applyFont="1" applyFill="1" applyBorder="1" applyAlignment="1" applyProtection="1">
      <alignment vertical="center"/>
      <protection hidden="1"/>
    </xf>
    <xf numFmtId="0" fontId="7" fillId="2" borderId="0" xfId="0" applyFont="1" applyFill="1" applyBorder="1" applyAlignment="1" applyProtection="1">
      <alignment horizontal="left" vertical="center"/>
      <protection hidden="1"/>
    </xf>
    <xf numFmtId="166" fontId="7" fillId="2" borderId="0" xfId="0" quotePrefix="1" applyNumberFormat="1" applyFont="1" applyFill="1" applyBorder="1" applyAlignment="1" applyProtection="1">
      <alignment horizontal="center" vertical="center"/>
      <protection hidden="1"/>
    </xf>
    <xf numFmtId="166" fontId="7" fillId="2" borderId="0" xfId="0" applyNumberFormat="1" applyFont="1" applyFill="1" applyBorder="1" applyAlignment="1" applyProtection="1">
      <alignment horizontal="center" vertical="center"/>
      <protection hidden="1"/>
    </xf>
    <xf numFmtId="0" fontId="3" fillId="0" borderId="0" xfId="0" applyFont="1" applyBorder="1" applyAlignment="1" applyProtection="1">
      <alignment vertical="center"/>
      <protection hidden="1"/>
    </xf>
    <xf numFmtId="0" fontId="27" fillId="0" borderId="0" xfId="0" applyFont="1" applyFill="1" applyAlignment="1" applyProtection="1">
      <alignment horizontal="left" vertical="center"/>
      <protection hidden="1"/>
    </xf>
    <xf numFmtId="0" fontId="13" fillId="0" borderId="0" xfId="0" applyFont="1" applyFill="1" applyBorder="1" applyAlignment="1" applyProtection="1">
      <alignment horizontal="right" vertical="center"/>
      <protection hidden="1"/>
    </xf>
    <xf numFmtId="0" fontId="3" fillId="0" borderId="0" xfId="0" applyFont="1" applyFill="1" applyBorder="1" applyAlignment="1" applyProtection="1">
      <alignment vertical="center"/>
      <protection hidden="1"/>
    </xf>
    <xf numFmtId="0" fontId="13" fillId="0" borderId="5" xfId="0" applyFont="1" applyFill="1" applyBorder="1" applyAlignment="1" applyProtection="1">
      <alignment vertical="center"/>
      <protection hidden="1"/>
    </xf>
    <xf numFmtId="0" fontId="3" fillId="0" borderId="0" xfId="0" applyFont="1" applyFill="1" applyAlignment="1" applyProtection="1">
      <alignment horizontal="right" vertical="center"/>
      <protection hidden="1"/>
    </xf>
    <xf numFmtId="0" fontId="3" fillId="0" borderId="0" xfId="0" applyFont="1" applyFill="1" applyAlignment="1" applyProtection="1">
      <alignment vertical="center" wrapText="1"/>
      <protection hidden="1"/>
    </xf>
    <xf numFmtId="0" fontId="3" fillId="0" borderId="5" xfId="0" applyFont="1" applyBorder="1" applyAlignment="1" applyProtection="1">
      <alignment vertical="center"/>
      <protection hidden="1"/>
    </xf>
    <xf numFmtId="0" fontId="17" fillId="0" borderId="0" xfId="0" applyFont="1" applyFill="1" applyAlignment="1" applyProtection="1">
      <alignment horizontal="right" vertical="center"/>
      <protection hidden="1"/>
    </xf>
    <xf numFmtId="0" fontId="3" fillId="0" borderId="5" xfId="0" applyFont="1" applyFill="1" applyBorder="1" applyAlignment="1" applyProtection="1">
      <alignment vertical="center"/>
      <protection hidden="1"/>
    </xf>
    <xf numFmtId="0" fontId="3" fillId="0" borderId="0" xfId="0" applyFont="1" applyFill="1" applyBorder="1" applyAlignment="1" applyProtection="1">
      <alignment horizontal="center" vertical="center"/>
      <protection hidden="1"/>
    </xf>
    <xf numFmtId="0" fontId="30" fillId="0" borderId="0" xfId="0" applyFont="1" applyFill="1" applyAlignment="1" applyProtection="1">
      <alignment horizontal="left" vertical="center"/>
      <protection hidden="1"/>
    </xf>
    <xf numFmtId="0" fontId="30" fillId="0" borderId="0" xfId="0" applyFont="1" applyFill="1" applyAlignment="1" applyProtection="1">
      <alignment vertical="center"/>
      <protection hidden="1"/>
    </xf>
    <xf numFmtId="0" fontId="30" fillId="0" borderId="0" xfId="0" applyFont="1" applyFill="1" applyAlignment="1" applyProtection="1">
      <alignment horizontal="right" vertical="center"/>
      <protection hidden="1"/>
    </xf>
    <xf numFmtId="0" fontId="30" fillId="0" borderId="0" xfId="0" applyFont="1" applyAlignment="1" applyProtection="1">
      <alignment vertical="center"/>
      <protection hidden="1"/>
    </xf>
    <xf numFmtId="0" fontId="31" fillId="0" borderId="0" xfId="0" applyFont="1" applyFill="1" applyAlignment="1" applyProtection="1">
      <alignment vertical="center"/>
      <protection hidden="1"/>
    </xf>
    <xf numFmtId="0" fontId="30" fillId="0" borderId="0" xfId="0" applyFont="1" applyFill="1" applyBorder="1" applyAlignment="1" applyProtection="1">
      <alignment horizontal="left" vertical="center"/>
      <protection hidden="1"/>
    </xf>
    <xf numFmtId="49" fontId="30" fillId="0" borderId="0" xfId="0" applyNumberFormat="1" applyFont="1" applyFill="1" applyBorder="1" applyAlignment="1" applyProtection="1">
      <alignment vertical="center"/>
      <protection hidden="1"/>
    </xf>
    <xf numFmtId="0" fontId="29" fillId="0" borderId="0" xfId="0" applyFont="1" applyFill="1" applyAlignment="1" applyProtection="1">
      <alignment horizontal="left" vertical="center" wrapText="1"/>
      <protection hidden="1"/>
    </xf>
    <xf numFmtId="0" fontId="30" fillId="0" borderId="0" xfId="0" applyFont="1" applyFill="1" applyBorder="1" applyAlignment="1" applyProtection="1">
      <alignment vertical="center"/>
      <protection hidden="1"/>
    </xf>
    <xf numFmtId="0" fontId="30" fillId="0" borderId="0" xfId="0" applyFont="1" applyFill="1" applyAlignment="1" applyProtection="1">
      <alignment horizontal="center" vertical="center"/>
      <protection hidden="1"/>
    </xf>
    <xf numFmtId="0" fontId="30" fillId="0" borderId="0" xfId="0" applyFont="1" applyAlignment="1" applyProtection="1">
      <alignment horizontal="right" vertical="center"/>
      <protection hidden="1"/>
    </xf>
    <xf numFmtId="0" fontId="29" fillId="0" borderId="0" xfId="0" applyFont="1" applyFill="1" applyAlignment="1" applyProtection="1">
      <alignment vertical="center"/>
      <protection hidden="1"/>
    </xf>
    <xf numFmtId="0" fontId="28" fillId="0" borderId="0" xfId="0" applyFont="1" applyFill="1" applyBorder="1" applyAlignment="1" applyProtection="1">
      <alignment horizontal="left" vertical="center"/>
      <protection hidden="1"/>
    </xf>
    <xf numFmtId="0" fontId="12" fillId="0" borderId="5" xfId="0" applyFont="1" applyFill="1" applyBorder="1" applyAlignment="1" applyProtection="1">
      <alignment horizontal="center" vertical="center"/>
      <protection hidden="1"/>
    </xf>
    <xf numFmtId="0" fontId="5" fillId="0" borderId="0" xfId="0" applyFont="1" applyFill="1" applyAlignment="1" applyProtection="1">
      <alignment horizontal="center" vertical="center" wrapText="1"/>
      <protection hidden="1"/>
    </xf>
    <xf numFmtId="0" fontId="5" fillId="0" borderId="0" xfId="0" applyFont="1" applyFill="1" applyAlignment="1" applyProtection="1">
      <alignment horizontal="center" vertical="center"/>
      <protection hidden="1"/>
    </xf>
    <xf numFmtId="0" fontId="12" fillId="0" borderId="0" xfId="0" applyFont="1" applyFill="1" applyAlignment="1" applyProtection="1">
      <alignment horizontal="center" vertical="center"/>
      <protection hidden="1"/>
    </xf>
    <xf numFmtId="0" fontId="12" fillId="0" borderId="0" xfId="0" applyFont="1" applyFill="1" applyAlignment="1" applyProtection="1">
      <alignment horizontal="left" vertical="center" wrapText="1"/>
      <protection hidden="1"/>
    </xf>
    <xf numFmtId="0" fontId="12" fillId="0" borderId="0" xfId="0" applyFont="1" applyFill="1" applyAlignment="1" applyProtection="1">
      <alignment horizontal="left" vertical="center"/>
      <protection hidden="1"/>
    </xf>
    <xf numFmtId="0" fontId="30" fillId="0" borderId="0" xfId="0" applyFont="1" applyFill="1" applyAlignment="1" applyProtection="1">
      <alignment horizontal="left" vertical="center" wrapText="1"/>
      <protection hidden="1"/>
    </xf>
    <xf numFmtId="2" fontId="12" fillId="0" borderId="0" xfId="0" applyNumberFormat="1"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vertical="center" wrapText="1"/>
      <protection hidden="1"/>
    </xf>
    <xf numFmtId="2" fontId="30" fillId="0" borderId="1" xfId="0" applyNumberFormat="1" applyFont="1" applyFill="1" applyBorder="1" applyAlignment="1" applyProtection="1">
      <alignment horizontal="right" vertical="center"/>
      <protection hidden="1"/>
    </xf>
    <xf numFmtId="0" fontId="0" fillId="0" borderId="0" xfId="0" applyAlignment="1">
      <alignment horizontal="center"/>
    </xf>
    <xf numFmtId="0" fontId="0" fillId="0" borderId="0" xfId="0"/>
    <xf numFmtId="0" fontId="0" fillId="0" borderId="0" xfId="0" applyAlignment="1">
      <alignment horizontal="center"/>
    </xf>
    <xf numFmtId="0" fontId="0" fillId="0" borderId="0" xfId="0"/>
    <xf numFmtId="0" fontId="0" fillId="0" borderId="0" xfId="0" applyAlignment="1">
      <alignment horizontal="center"/>
    </xf>
    <xf numFmtId="0" fontId="0" fillId="3" borderId="0" xfId="0" applyFill="1"/>
    <xf numFmtId="0" fontId="0" fillId="3" borderId="5" xfId="0" applyFill="1" applyBorder="1" applyAlignment="1">
      <alignment horizontal="center"/>
    </xf>
    <xf numFmtId="0" fontId="0" fillId="3" borderId="0" xfId="0" applyFill="1" applyBorder="1" applyAlignment="1" applyProtection="1">
      <alignment horizontal="center"/>
    </xf>
    <xf numFmtId="0" fontId="0" fillId="0" borderId="0" xfId="0" applyAlignment="1">
      <alignment wrapText="1"/>
    </xf>
    <xf numFmtId="0" fontId="33" fillId="3" borderId="0" xfId="0" applyFont="1" applyFill="1" applyBorder="1" applyAlignment="1">
      <alignment horizontal="center" wrapText="1"/>
    </xf>
    <xf numFmtId="0" fontId="0" fillId="3" borderId="0" xfId="0" applyFill="1" applyBorder="1" applyAlignment="1">
      <alignment horizontal="center"/>
    </xf>
    <xf numFmtId="0" fontId="1" fillId="3" borderId="0" xfId="0" applyFont="1" applyFill="1" applyBorder="1" applyAlignment="1">
      <alignment horizontal="center" wrapText="1"/>
    </xf>
    <xf numFmtId="0" fontId="0" fillId="3" borderId="16" xfId="0" applyFill="1" applyBorder="1" applyAlignment="1">
      <alignment wrapText="1"/>
    </xf>
    <xf numFmtId="0" fontId="0" fillId="3" borderId="0" xfId="0" applyFill="1" applyBorder="1"/>
    <xf numFmtId="0" fontId="1" fillId="3" borderId="0" xfId="0" applyFont="1" applyFill="1" applyBorder="1" applyAlignment="1">
      <alignment wrapText="1"/>
    </xf>
    <xf numFmtId="0" fontId="34" fillId="3" borderId="18" xfId="0" applyFont="1" applyFill="1" applyBorder="1" applyAlignment="1">
      <alignment horizontal="center" wrapText="1"/>
    </xf>
    <xf numFmtId="0" fontId="0" fillId="3" borderId="16" xfId="0" applyFill="1" applyBorder="1"/>
    <xf numFmtId="0" fontId="0" fillId="3" borderId="18" xfId="0" applyFill="1" applyBorder="1"/>
    <xf numFmtId="0" fontId="1" fillId="3" borderId="16" xfId="0" applyFont="1" applyFill="1" applyBorder="1" applyAlignment="1">
      <alignment wrapText="1"/>
    </xf>
    <xf numFmtId="0" fontId="34" fillId="3" borderId="0" xfId="0" applyFont="1" applyFill="1" applyBorder="1" applyAlignment="1">
      <alignment horizontal="center" wrapText="1"/>
    </xf>
    <xf numFmtId="167" fontId="0" fillId="3" borderId="0" xfId="0" applyNumberFormat="1" applyFill="1" applyBorder="1" applyAlignment="1">
      <alignment horizontal="center"/>
    </xf>
    <xf numFmtId="164" fontId="0" fillId="4" borderId="1" xfId="0" applyNumberFormat="1" applyFill="1" applyBorder="1" applyAlignment="1">
      <alignment horizontal="center"/>
    </xf>
    <xf numFmtId="164" fontId="0" fillId="4" borderId="22" xfId="0" applyNumberFormat="1" applyFill="1" applyBorder="1" applyAlignment="1">
      <alignment horizontal="center"/>
    </xf>
    <xf numFmtId="0" fontId="0" fillId="4" borderId="28" xfId="0" applyFill="1" applyBorder="1"/>
    <xf numFmtId="0" fontId="0" fillId="4" borderId="29" xfId="0" applyFill="1" applyBorder="1"/>
    <xf numFmtId="168" fontId="0" fillId="4" borderId="29" xfId="0" applyNumberFormat="1" applyFill="1" applyBorder="1" applyAlignment="1">
      <alignment horizontal="center"/>
    </xf>
    <xf numFmtId="0" fontId="0" fillId="4" borderId="30" xfId="0" applyFill="1" applyBorder="1" applyAlignment="1">
      <alignment horizontal="center"/>
    </xf>
    <xf numFmtId="0" fontId="0" fillId="4" borderId="16" xfId="0" applyFill="1" applyBorder="1"/>
    <xf numFmtId="0" fontId="0" fillId="4" borderId="0" xfId="0" applyFill="1" applyBorder="1"/>
    <xf numFmtId="0" fontId="0" fillId="4" borderId="0" xfId="0" applyFill="1" applyBorder="1" applyAlignment="1">
      <alignment horizontal="center"/>
    </xf>
    <xf numFmtId="167" fontId="0" fillId="4" borderId="0" xfId="0" applyNumberFormat="1" applyFill="1" applyBorder="1" applyAlignment="1">
      <alignment horizontal="center"/>
    </xf>
    <xf numFmtId="164" fontId="0" fillId="4" borderId="18" xfId="0" applyNumberFormat="1" applyFill="1" applyBorder="1" applyAlignment="1">
      <alignment horizontal="center"/>
    </xf>
    <xf numFmtId="2" fontId="0" fillId="4" borderId="0" xfId="0" applyNumberFormat="1" applyFill="1" applyBorder="1" applyAlignment="1">
      <alignment horizontal="center"/>
    </xf>
    <xf numFmtId="0" fontId="0" fillId="4" borderId="31" xfId="0" applyFill="1" applyBorder="1"/>
    <xf numFmtId="0" fontId="0" fillId="4" borderId="14" xfId="0" applyFill="1" applyBorder="1"/>
    <xf numFmtId="0" fontId="0" fillId="4" borderId="32" xfId="0" applyFill="1" applyBorder="1" applyAlignment="1">
      <alignment horizontal="center"/>
    </xf>
    <xf numFmtId="0" fontId="33" fillId="3" borderId="18" xfId="0" applyFont="1" applyFill="1" applyBorder="1" applyAlignment="1">
      <alignment horizontal="center" wrapText="1"/>
    </xf>
    <xf numFmtId="0" fontId="0" fillId="4" borderId="1" xfId="0" applyFont="1" applyFill="1" applyBorder="1" applyAlignment="1">
      <alignment horizontal="center" wrapText="1"/>
    </xf>
    <xf numFmtId="0" fontId="0" fillId="3" borderId="0" xfId="0" applyFill="1" applyBorder="1" applyAlignment="1">
      <alignment wrapText="1"/>
    </xf>
    <xf numFmtId="0" fontId="33" fillId="0" borderId="0" xfId="0" applyFont="1" applyFill="1" applyBorder="1" applyAlignment="1">
      <alignment horizontal="center" wrapText="1"/>
    </xf>
    <xf numFmtId="0" fontId="0" fillId="0" borderId="0" xfId="0" applyFill="1"/>
    <xf numFmtId="0" fontId="34" fillId="0" borderId="0" xfId="0" applyFont="1" applyFill="1" applyAlignment="1">
      <alignment horizontal="center" wrapText="1"/>
    </xf>
    <xf numFmtId="167" fontId="34" fillId="0" borderId="0" xfId="0" applyNumberFormat="1" applyFont="1" applyFill="1" applyBorder="1" applyAlignment="1">
      <alignment horizontal="center"/>
    </xf>
    <xf numFmtId="0" fontId="0" fillId="0" borderId="0" xfId="0" applyFill="1" applyBorder="1" applyAlignment="1">
      <alignment horizontal="center"/>
    </xf>
    <xf numFmtId="164" fontId="0" fillId="0" borderId="0" xfId="0" applyNumberFormat="1" applyFill="1" applyBorder="1" applyAlignment="1">
      <alignment horizontal="center"/>
    </xf>
    <xf numFmtId="164" fontId="0" fillId="0" borderId="0" xfId="0" applyNumberFormat="1" applyFill="1" applyBorder="1" applyAlignment="1">
      <alignment horizontal="center" wrapText="1"/>
    </xf>
    <xf numFmtId="0" fontId="34" fillId="3" borderId="16" xfId="0" applyFont="1" applyFill="1" applyBorder="1" applyAlignment="1">
      <alignment horizontal="center"/>
    </xf>
    <xf numFmtId="0" fontId="34" fillId="3" borderId="0" xfId="0" applyFont="1" applyFill="1" applyBorder="1" applyAlignment="1">
      <alignment horizontal="center"/>
    </xf>
    <xf numFmtId="0" fontId="34" fillId="3" borderId="18" xfId="0" applyFont="1" applyFill="1" applyBorder="1" applyAlignment="1">
      <alignment horizontal="center"/>
    </xf>
    <xf numFmtId="0" fontId="0" fillId="3" borderId="16" xfId="0" applyFill="1" applyBorder="1" applyAlignment="1">
      <alignment horizontal="center"/>
    </xf>
    <xf numFmtId="0" fontId="0" fillId="3" borderId="18" xfId="0" applyFill="1" applyBorder="1" applyAlignment="1">
      <alignment horizontal="center"/>
    </xf>
    <xf numFmtId="0" fontId="0" fillId="3" borderId="23" xfId="0" applyFill="1" applyBorder="1" applyAlignment="1">
      <alignment horizontal="center"/>
    </xf>
    <xf numFmtId="0" fontId="0" fillId="3" borderId="24" xfId="0" applyFill="1" applyBorder="1" applyAlignment="1">
      <alignment horizontal="center"/>
    </xf>
    <xf numFmtId="0" fontId="33" fillId="3" borderId="16" xfId="0" applyFont="1" applyFill="1" applyBorder="1" applyAlignment="1">
      <alignment horizontal="center" wrapText="1"/>
    </xf>
    <xf numFmtId="164" fontId="0" fillId="3" borderId="25" xfId="0" applyNumberFormat="1" applyFill="1" applyBorder="1" applyAlignment="1">
      <alignment horizontal="center"/>
    </xf>
    <xf numFmtId="164" fontId="0" fillId="3" borderId="26" xfId="0" applyNumberFormat="1" applyFill="1" applyBorder="1" applyAlignment="1">
      <alignment horizontal="center"/>
    </xf>
    <xf numFmtId="164" fontId="0" fillId="3" borderId="27" xfId="0" applyNumberFormat="1" applyFill="1" applyBorder="1" applyAlignment="1">
      <alignment horizontal="center"/>
    </xf>
    <xf numFmtId="0" fontId="0" fillId="4" borderId="5" xfId="0" applyFill="1" applyBorder="1" applyAlignment="1" applyProtection="1">
      <alignment horizontal="center" wrapText="1"/>
      <protection locked="0"/>
    </xf>
    <xf numFmtId="0" fontId="12" fillId="0" borderId="5" xfId="0" applyFont="1" applyFill="1" applyBorder="1" applyAlignment="1" applyProtection="1">
      <alignment horizontal="center" vertical="center"/>
      <protection hidden="1"/>
    </xf>
    <xf numFmtId="0" fontId="29" fillId="0" borderId="1" xfId="0" applyFont="1" applyFill="1" applyBorder="1" applyAlignment="1" applyProtection="1">
      <alignment horizontal="center" vertical="center"/>
      <protection hidden="1"/>
    </xf>
    <xf numFmtId="0" fontId="0" fillId="0" borderId="5" xfId="0" applyBorder="1" applyAlignment="1">
      <alignment horizontal="center" vertical="center" wrapText="1"/>
    </xf>
    <xf numFmtId="0" fontId="0" fillId="2" borderId="0" xfId="0" applyFill="1"/>
    <xf numFmtId="2" fontId="0" fillId="3" borderId="5" xfId="0" applyNumberFormat="1" applyFill="1" applyBorder="1" applyAlignment="1">
      <alignment horizontal="center"/>
    </xf>
    <xf numFmtId="2" fontId="0" fillId="3" borderId="17" xfId="0" applyNumberFormat="1" applyFill="1" applyBorder="1" applyAlignment="1" applyProtection="1">
      <alignment horizontal="center"/>
    </xf>
    <xf numFmtId="2" fontId="33" fillId="0" borderId="0" xfId="0" applyNumberFormat="1" applyFont="1" applyFill="1" applyBorder="1" applyAlignment="1">
      <alignment horizontal="center" wrapText="1"/>
    </xf>
    <xf numFmtId="0" fontId="12" fillId="0" borderId="0" xfId="0" applyFont="1" applyFill="1" applyBorder="1" applyAlignment="1" applyProtection="1">
      <alignment horizontal="center" vertical="center"/>
      <protection hidden="1"/>
    </xf>
    <xf numFmtId="0" fontId="12" fillId="0" borderId="0" xfId="0" applyFont="1" applyFill="1" applyAlignment="1" applyProtection="1">
      <alignment horizontal="left" vertical="center"/>
      <protection hidden="1"/>
    </xf>
    <xf numFmtId="14" fontId="0" fillId="0" borderId="0" xfId="0" applyNumberFormat="1" applyAlignment="1">
      <alignment horizontal="center"/>
    </xf>
    <xf numFmtId="1" fontId="0" fillId="0" borderId="0" xfId="0" applyNumberFormat="1"/>
    <xf numFmtId="17" fontId="0" fillId="0" borderId="0" xfId="0" applyNumberFormat="1" applyAlignment="1">
      <alignment horizontal="center"/>
    </xf>
    <xf numFmtId="0" fontId="0" fillId="2" borderId="0" xfId="0" applyFill="1" applyBorder="1" applyAlignment="1" applyProtection="1">
      <alignment horizontal="center" wrapText="1"/>
      <protection locked="0"/>
    </xf>
    <xf numFmtId="2" fontId="0" fillId="3" borderId="0" xfId="0" applyNumberFormat="1" applyFill="1" applyBorder="1" applyAlignment="1">
      <alignment horizontal="center"/>
    </xf>
    <xf numFmtId="167" fontId="0" fillId="5" borderId="1" xfId="0" applyNumberFormat="1" applyFill="1" applyBorder="1" applyAlignment="1">
      <alignment horizontal="center"/>
    </xf>
    <xf numFmtId="0" fontId="0" fillId="6" borderId="34" xfId="0" applyFill="1" applyBorder="1" applyAlignment="1">
      <alignment horizontal="center"/>
    </xf>
    <xf numFmtId="0" fontId="0" fillId="6" borderId="35" xfId="0" applyFill="1" applyBorder="1" applyAlignment="1">
      <alignment horizontal="center"/>
    </xf>
    <xf numFmtId="164" fontId="30" fillId="0" borderId="4" xfId="0" applyNumberFormat="1" applyFont="1" applyFill="1" applyBorder="1" applyAlignment="1" applyProtection="1">
      <alignment horizontal="center" vertical="center"/>
      <protection hidden="1"/>
    </xf>
    <xf numFmtId="0" fontId="0" fillId="0" borderId="3" xfId="0" applyBorder="1"/>
    <xf numFmtId="0" fontId="29" fillId="0" borderId="4" xfId="0" applyFont="1" applyFill="1" applyBorder="1" applyAlignment="1" applyProtection="1">
      <alignment horizontal="center" vertical="center"/>
      <protection hidden="1"/>
    </xf>
    <xf numFmtId="2" fontId="30" fillId="0" borderId="4" xfId="0" applyNumberFormat="1" applyFont="1" applyBorder="1" applyAlignment="1" applyProtection="1">
      <alignment horizontal="right" vertical="center" indent="5"/>
      <protection hidden="1"/>
    </xf>
    <xf numFmtId="2" fontId="30" fillId="0" borderId="4" xfId="0" applyNumberFormat="1" applyFont="1" applyFill="1" applyBorder="1" applyAlignment="1" applyProtection="1">
      <alignment horizontal="right" vertical="center" wrapText="1" indent="5"/>
      <protection hidden="1"/>
    </xf>
    <xf numFmtId="0" fontId="30" fillId="0" borderId="4" xfId="0" applyFont="1" applyBorder="1" applyAlignment="1" applyProtection="1">
      <alignment horizontal="center" vertical="center"/>
      <protection hidden="1"/>
    </xf>
    <xf numFmtId="0" fontId="0" fillId="0" borderId="2" xfId="0" applyBorder="1"/>
    <xf numFmtId="17" fontId="30" fillId="0" borderId="5" xfId="0" applyNumberFormat="1" applyFont="1" applyBorder="1" applyAlignment="1" applyProtection="1">
      <alignment horizontal="center" vertical="center"/>
      <protection hidden="1"/>
    </xf>
    <xf numFmtId="0" fontId="37" fillId="0" borderId="0" xfId="0" applyFont="1" applyAlignment="1">
      <alignment horizontal="center"/>
    </xf>
    <xf numFmtId="0" fontId="18" fillId="0" borderId="0" xfId="0" applyFont="1" applyFill="1" applyBorder="1" applyAlignment="1" applyProtection="1">
      <alignment horizontal="center" vertical="center" wrapText="1"/>
      <protection hidden="1"/>
    </xf>
    <xf numFmtId="17" fontId="0" fillId="3" borderId="1" xfId="0" applyNumberFormat="1" applyFill="1" applyBorder="1" applyAlignment="1">
      <alignment horizontal="center"/>
    </xf>
    <xf numFmtId="0" fontId="37" fillId="0" borderId="3" xfId="0" applyFont="1" applyBorder="1" applyAlignment="1">
      <alignment horizontal="center" wrapText="1"/>
    </xf>
    <xf numFmtId="17" fontId="12" fillId="0" borderId="5" xfId="0" applyNumberFormat="1" applyFont="1" applyFill="1" applyBorder="1" applyAlignment="1" applyProtection="1">
      <alignment horizontal="center" vertical="center" wrapText="1"/>
      <protection hidden="1"/>
    </xf>
    <xf numFmtId="17" fontId="12" fillId="0" borderId="5" xfId="0" applyNumberFormat="1" applyFont="1" applyFill="1" applyBorder="1" applyAlignment="1" applyProtection="1">
      <alignment horizontal="center" vertical="center"/>
      <protection hidden="1"/>
    </xf>
    <xf numFmtId="0" fontId="30" fillId="7" borderId="5" xfId="0" applyFont="1" applyFill="1" applyBorder="1" applyAlignment="1" applyProtection="1">
      <alignment horizontal="center" vertical="center"/>
      <protection locked="0" hidden="1"/>
    </xf>
    <xf numFmtId="0" fontId="0" fillId="0" borderId="0" xfId="0" applyBorder="1" applyAlignment="1">
      <alignment horizontal="center" vertical="center" wrapText="1"/>
    </xf>
    <xf numFmtId="0" fontId="12" fillId="0" borderId="0" xfId="0" applyNumberFormat="1" applyFont="1" applyFill="1" applyBorder="1" applyAlignment="1" applyProtection="1">
      <alignment horizontal="center" vertical="center"/>
      <protection hidden="1"/>
    </xf>
    <xf numFmtId="0" fontId="0" fillId="0" borderId="0" xfId="0" applyBorder="1" applyAlignment="1">
      <alignment horizontal="center" vertical="center"/>
    </xf>
    <xf numFmtId="0" fontId="30" fillId="0" borderId="0" xfId="0" applyFont="1" applyBorder="1" applyAlignment="1" applyProtection="1">
      <alignment horizontal="center" vertical="center"/>
      <protection hidden="1"/>
    </xf>
    <xf numFmtId="0" fontId="7"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4" xfId="0" applyFont="1" applyBorder="1" applyAlignment="1">
      <alignment horizontal="left" vertical="center" wrapText="1"/>
    </xf>
    <xf numFmtId="14" fontId="3" fillId="0" borderId="2" xfId="0" applyNumberFormat="1" applyFont="1" applyFill="1" applyBorder="1" applyAlignment="1" applyProtection="1">
      <alignment horizontal="left" vertical="center" wrapText="1"/>
      <protection hidden="1"/>
    </xf>
    <xf numFmtId="0" fontId="3" fillId="0" borderId="1" xfId="0" applyFont="1" applyFill="1" applyBorder="1" applyAlignment="1" applyProtection="1">
      <alignment horizontal="center" vertical="center"/>
      <protection hidden="1"/>
    </xf>
    <xf numFmtId="14" fontId="3" fillId="0" borderId="2" xfId="0" applyNumberFormat="1" applyFont="1" applyFill="1" applyBorder="1" applyAlignment="1" applyProtection="1">
      <alignment horizontal="left" vertical="center" wrapText="1"/>
      <protection hidden="1"/>
    </xf>
    <xf numFmtId="0" fontId="38" fillId="0" borderId="3" xfId="0" applyFont="1" applyBorder="1" applyAlignment="1">
      <alignment horizontal="center" wrapText="1"/>
    </xf>
    <xf numFmtId="0" fontId="39" fillId="7" borderId="5" xfId="0" applyFont="1" applyFill="1" applyBorder="1" applyAlignment="1" applyProtection="1">
      <alignment horizontal="center" vertical="center"/>
      <protection locked="0" hidden="1"/>
    </xf>
    <xf numFmtId="0" fontId="30" fillId="7" borderId="5" xfId="0" applyFont="1" applyFill="1" applyBorder="1" applyAlignment="1" applyProtection="1">
      <alignment horizontal="left" vertical="center" indent="1"/>
      <protection locked="0" hidden="1"/>
    </xf>
    <xf numFmtId="0" fontId="3" fillId="0" borderId="5" xfId="0" applyFont="1" applyFill="1" applyBorder="1" applyAlignment="1" applyProtection="1">
      <alignment horizontal="center" vertical="center"/>
      <protection hidden="1"/>
    </xf>
    <xf numFmtId="14" fontId="3" fillId="0" borderId="12" xfId="0" applyNumberFormat="1" applyFont="1" applyFill="1" applyBorder="1" applyAlignment="1" applyProtection="1">
      <alignment horizontal="left" vertical="center" wrapText="1"/>
      <protection hidden="1"/>
    </xf>
    <xf numFmtId="14" fontId="3" fillId="0" borderId="4" xfId="0" applyNumberFormat="1" applyFont="1" applyFill="1" applyBorder="1" applyAlignment="1" applyProtection="1">
      <alignment horizontal="center" vertical="center"/>
      <protection hidden="1"/>
    </xf>
    <xf numFmtId="14" fontId="3" fillId="0" borderId="9" xfId="0" applyNumberFormat="1" applyFont="1" applyFill="1" applyBorder="1" applyAlignment="1" applyProtection="1">
      <alignment horizontal="left" vertical="center" wrapText="1"/>
      <protection hidden="1"/>
    </xf>
    <xf numFmtId="0" fontId="3" fillId="0" borderId="1" xfId="0" applyFont="1" applyBorder="1" applyAlignment="1">
      <alignment vertical="center" wrapText="1"/>
    </xf>
    <xf numFmtId="0" fontId="3" fillId="0" borderId="3" xfId="0" applyFont="1" applyBorder="1" applyAlignment="1">
      <alignment vertical="center" wrapText="1"/>
    </xf>
    <xf numFmtId="0" fontId="3" fillId="0" borderId="5" xfId="0" applyFont="1" applyBorder="1" applyAlignment="1">
      <alignment horizontal="center"/>
    </xf>
    <xf numFmtId="49" fontId="0" fillId="0" borderId="0" xfId="0" applyNumberFormat="1" applyAlignment="1">
      <alignment wrapText="1"/>
    </xf>
    <xf numFmtId="0" fontId="0" fillId="0" borderId="0" xfId="0" applyFont="1" applyFill="1" applyBorder="1" applyAlignment="1" applyProtection="1">
      <alignment vertical="center" wrapText="1"/>
      <protection hidden="1"/>
    </xf>
    <xf numFmtId="0" fontId="0" fillId="0" borderId="0" xfId="0" applyFont="1" applyBorder="1" applyAlignment="1">
      <alignment vertical="center" wrapText="1"/>
    </xf>
    <xf numFmtId="0" fontId="0" fillId="2" borderId="0" xfId="0" applyFont="1" applyFill="1" applyBorder="1" applyAlignment="1" applyProtection="1">
      <alignment horizontal="left" vertical="center" indent="1"/>
      <protection locked="0" hidden="1"/>
    </xf>
    <xf numFmtId="49" fontId="0" fillId="0" borderId="0" xfId="0" applyNumberFormat="1" applyAlignment="1">
      <alignment horizontal="center" wrapText="1"/>
    </xf>
    <xf numFmtId="0" fontId="0" fillId="0" borderId="0" xfId="0" applyFont="1" applyFill="1" applyBorder="1" applyAlignment="1" applyProtection="1">
      <alignment horizontal="center" vertical="center" wrapText="1"/>
      <protection hidden="1"/>
    </xf>
    <xf numFmtId="0" fontId="0" fillId="0" borderId="1" xfId="0" applyBorder="1" applyAlignment="1">
      <alignment horizontal="center"/>
    </xf>
    <xf numFmtId="0" fontId="0" fillId="0" borderId="1" xfId="0" applyBorder="1" applyAlignment="1">
      <alignment horizontal="center" wrapText="1"/>
    </xf>
    <xf numFmtId="0" fontId="4" fillId="0" borderId="5" xfId="0" applyFont="1" applyFill="1" applyBorder="1" applyAlignment="1" applyProtection="1">
      <alignment horizontal="center" vertical="center" wrapText="1"/>
      <protection hidden="1"/>
    </xf>
    <xf numFmtId="0" fontId="39" fillId="7" borderId="5" xfId="0" applyFont="1" applyFill="1" applyBorder="1" applyAlignment="1" applyProtection="1">
      <alignment horizontal="center" vertical="center" wrapText="1"/>
      <protection locked="0"/>
    </xf>
    <xf numFmtId="0" fontId="1" fillId="0" borderId="11" xfId="0" applyFont="1" applyBorder="1" applyAlignment="1">
      <alignment horizontal="center" vertical="center" wrapText="1"/>
    </xf>
    <xf numFmtId="0" fontId="33" fillId="0" borderId="0" xfId="0" applyFont="1" applyAlignment="1">
      <alignment horizontal="center"/>
    </xf>
    <xf numFmtId="0" fontId="0" fillId="4" borderId="18" xfId="0" applyFill="1" applyBorder="1" applyAlignment="1">
      <alignment horizontal="center"/>
    </xf>
    <xf numFmtId="164" fontId="0" fillId="4" borderId="18" xfId="0" applyNumberFormat="1" applyFill="1" applyBorder="1" applyAlignment="1">
      <alignment horizontal="center" wrapText="1"/>
    </xf>
    <xf numFmtId="164" fontId="1" fillId="5" borderId="15" xfId="0" applyNumberFormat="1" applyFont="1" applyFill="1" applyBorder="1" applyAlignment="1">
      <alignment horizontal="center"/>
    </xf>
    <xf numFmtId="0" fontId="12" fillId="0" borderId="0" xfId="0" applyFont="1" applyFill="1" applyAlignment="1" applyProtection="1">
      <alignment horizontal="left" vertical="center"/>
      <protection hidden="1"/>
    </xf>
    <xf numFmtId="2" fontId="30" fillId="0" borderId="3" xfId="0" applyNumberFormat="1" applyFont="1" applyBorder="1" applyAlignment="1" applyProtection="1">
      <alignment horizontal="right" vertical="center"/>
      <protection hidden="1"/>
    </xf>
    <xf numFmtId="2" fontId="30" fillId="0" borderId="3" xfId="0" applyNumberFormat="1" applyFont="1" applyFill="1" applyBorder="1" applyAlignment="1" applyProtection="1">
      <alignment horizontal="right" vertical="center" wrapText="1"/>
      <protection hidden="1"/>
    </xf>
    <xf numFmtId="0" fontId="3" fillId="0" borderId="0" xfId="0" applyFont="1" applyBorder="1" applyAlignment="1" applyProtection="1">
      <alignment horizontal="center" vertical="center" wrapText="1"/>
      <protection hidden="1"/>
    </xf>
    <xf numFmtId="0" fontId="1" fillId="7" borderId="13" xfId="0" applyFont="1" applyFill="1" applyBorder="1" applyAlignment="1" applyProtection="1">
      <alignment horizontal="center" vertical="center" wrapText="1"/>
      <protection locked="0"/>
    </xf>
    <xf numFmtId="0" fontId="40" fillId="7" borderId="11" xfId="0" applyFont="1" applyFill="1" applyBorder="1" applyAlignment="1" applyProtection="1">
      <alignment horizontal="center" vertical="center" wrapText="1"/>
      <protection locked="0" hidden="1"/>
    </xf>
    <xf numFmtId="0" fontId="3" fillId="7" borderId="11" xfId="0" applyFont="1" applyFill="1" applyBorder="1" applyAlignment="1" applyProtection="1">
      <alignment horizontal="center" vertical="center" wrapText="1"/>
      <protection locked="0" hidden="1"/>
    </xf>
    <xf numFmtId="0" fontId="30" fillId="2" borderId="5" xfId="0" applyFont="1" applyFill="1" applyBorder="1" applyAlignment="1" applyProtection="1">
      <alignment horizontal="left" vertical="center" indent="1"/>
      <protection hidden="1"/>
    </xf>
    <xf numFmtId="0" fontId="0" fillId="0" borderId="0" xfId="0" applyBorder="1" applyAlignment="1">
      <alignment wrapText="1"/>
    </xf>
    <xf numFmtId="49" fontId="5" fillId="0" borderId="0" xfId="0" applyNumberFormat="1" applyFont="1" applyFill="1" applyAlignment="1" applyProtection="1">
      <alignment vertical="center"/>
      <protection hidden="1"/>
    </xf>
    <xf numFmtId="0" fontId="3" fillId="0" borderId="0" xfId="0" applyFont="1" applyFill="1" applyAlignment="1" applyProtection="1">
      <alignment horizontal="left" vertical="center" wrapText="1"/>
      <protection hidden="1"/>
    </xf>
    <xf numFmtId="0" fontId="30" fillId="2" borderId="0" xfId="0" applyFont="1" applyFill="1" applyAlignment="1" applyProtection="1">
      <alignment vertical="center"/>
      <protection hidden="1"/>
    </xf>
    <xf numFmtId="0" fontId="10" fillId="2" borderId="0" xfId="0" applyFont="1" applyFill="1" applyBorder="1" applyAlignment="1" applyProtection="1">
      <alignment horizontal="center" vertical="center"/>
      <protection hidden="1"/>
    </xf>
    <xf numFmtId="2" fontId="30" fillId="2" borderId="0" xfId="0" applyNumberFormat="1" applyFont="1" applyFill="1" applyBorder="1" applyAlignment="1" applyProtection="1">
      <alignment horizontal="center" vertical="center"/>
      <protection hidden="1"/>
    </xf>
    <xf numFmtId="0" fontId="7" fillId="0" borderId="0" xfId="0" applyFont="1" applyFill="1" applyAlignment="1" applyProtection="1">
      <alignment horizontal="center" vertical="center" wrapText="1"/>
      <protection hidden="1"/>
    </xf>
    <xf numFmtId="0" fontId="7" fillId="0" borderId="0" xfId="0" applyFont="1" applyFill="1" applyAlignment="1" applyProtection="1">
      <alignment horizontal="left" vertical="center" wrapText="1"/>
      <protection hidden="1"/>
    </xf>
    <xf numFmtId="0" fontId="44" fillId="0" borderId="0" xfId="0" applyFont="1" applyAlignment="1">
      <alignment horizontal="left" vertical="center" wrapText="1"/>
    </xf>
    <xf numFmtId="0" fontId="5" fillId="0" borderId="0" xfId="0" applyFont="1" applyFill="1" applyAlignment="1" applyProtection="1">
      <alignment horizontal="center" vertical="center" wrapText="1"/>
      <protection hidden="1"/>
    </xf>
    <xf numFmtId="2" fontId="30" fillId="7" borderId="5" xfId="0" applyNumberFormat="1" applyFont="1" applyFill="1" applyBorder="1" applyAlignment="1" applyProtection="1">
      <alignment horizontal="center" vertical="center"/>
      <protection locked="0" hidden="1"/>
    </xf>
    <xf numFmtId="0" fontId="12" fillId="0" borderId="1" xfId="0" applyFont="1" applyFill="1" applyBorder="1" applyAlignment="1" applyProtection="1">
      <alignment vertical="center" wrapText="1"/>
      <protection hidden="1"/>
    </xf>
    <xf numFmtId="0" fontId="12" fillId="0" borderId="0" xfId="0" applyFont="1" applyFill="1" applyBorder="1" applyAlignment="1" applyProtection="1">
      <alignment vertical="center" wrapText="1"/>
      <protection hidden="1"/>
    </xf>
    <xf numFmtId="0" fontId="3" fillId="0" borderId="1" xfId="0" applyFont="1" applyFill="1" applyBorder="1" applyAlignment="1" applyProtection="1">
      <alignment horizontal="left" vertical="center" wrapText="1"/>
      <protection hidden="1"/>
    </xf>
    <xf numFmtId="49" fontId="7" fillId="0" borderId="0" xfId="0" applyNumberFormat="1" applyFont="1" applyFill="1" applyAlignment="1" applyProtection="1">
      <alignment horizontal="center" vertical="center" wrapText="1"/>
      <protection hidden="1"/>
    </xf>
    <xf numFmtId="0" fontId="45" fillId="0" borderId="0" xfId="1" applyFont="1" applyFill="1" applyAlignment="1" applyProtection="1">
      <alignment horizontal="left" vertical="center" wrapText="1"/>
      <protection hidden="1"/>
    </xf>
    <xf numFmtId="0" fontId="44" fillId="0" borderId="0" xfId="0" applyFont="1" applyAlignment="1">
      <alignment horizontal="center" vertical="center" wrapText="1"/>
    </xf>
    <xf numFmtId="0" fontId="3" fillId="0" borderId="5" xfId="0" applyFont="1" applyFill="1" applyBorder="1" applyAlignment="1" applyProtection="1">
      <alignment horizontal="center" vertical="center"/>
      <protection hidden="1"/>
    </xf>
    <xf numFmtId="0" fontId="49" fillId="0" borderId="1" xfId="0" applyFont="1" applyBorder="1" applyAlignment="1" applyProtection="1">
      <alignment horizontal="center" vertical="center"/>
      <protection hidden="1"/>
    </xf>
    <xf numFmtId="0" fontId="0" fillId="0" borderId="0" xfId="0" applyFill="1" applyAlignment="1"/>
    <xf numFmtId="0" fontId="0" fillId="0" borderId="0" xfId="0" applyFill="1" applyAlignment="1">
      <alignment horizontal="left"/>
    </xf>
    <xf numFmtId="0" fontId="27" fillId="0" borderId="0" xfId="0" applyFont="1" applyFill="1" applyAlignment="1" applyProtection="1">
      <alignment horizontal="center" vertical="center" wrapText="1"/>
      <protection hidden="1"/>
    </xf>
    <xf numFmtId="0" fontId="1" fillId="0" borderId="0" xfId="0" applyNumberFormat="1" applyFont="1" applyAlignment="1">
      <alignment vertical="top" wrapText="1"/>
    </xf>
    <xf numFmtId="0" fontId="0" fillId="0" borderId="0" xfId="0" applyNumberFormat="1" applyAlignment="1">
      <alignment vertical="top" wrapText="1"/>
    </xf>
    <xf numFmtId="0" fontId="0" fillId="0" borderId="41" xfId="0" applyNumberFormat="1" applyBorder="1" applyAlignment="1">
      <alignment vertical="top" wrapText="1"/>
    </xf>
    <xf numFmtId="0" fontId="0" fillId="0" borderId="40" xfId="0" applyNumberFormat="1" applyBorder="1" applyAlignment="1">
      <alignment vertical="top" wrapText="1"/>
    </xf>
    <xf numFmtId="0" fontId="0" fillId="0" borderId="38" xfId="0" applyNumberFormat="1" applyBorder="1" applyAlignment="1">
      <alignment vertical="top" wrapText="1"/>
    </xf>
    <xf numFmtId="0" fontId="0" fillId="0" borderId="44" xfId="0" applyNumberFormat="1" applyBorder="1" applyAlignment="1">
      <alignment vertical="top" wrapText="1"/>
    </xf>
    <xf numFmtId="0" fontId="0" fillId="0" borderId="43" xfId="0" applyNumberFormat="1" applyBorder="1" applyAlignment="1">
      <alignment vertical="top" wrapText="1"/>
    </xf>
    <xf numFmtId="0" fontId="0" fillId="0" borderId="46" xfId="0" applyNumberFormat="1" applyBorder="1" applyAlignment="1">
      <alignment vertical="top" wrapText="1"/>
    </xf>
    <xf numFmtId="0" fontId="0" fillId="0" borderId="47" xfId="0" applyNumberFormat="1" applyBorder="1" applyAlignment="1">
      <alignment vertical="top" wrapText="1"/>
    </xf>
    <xf numFmtId="0" fontId="1"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40" xfId="0" applyNumberFormat="1" applyBorder="1" applyAlignment="1">
      <alignment horizontal="center" vertical="top" wrapText="1"/>
    </xf>
    <xf numFmtId="0" fontId="0" fillId="0" borderId="42" xfId="0" applyNumberFormat="1" applyBorder="1" applyAlignment="1">
      <alignment horizontal="center" vertical="top" wrapText="1"/>
    </xf>
    <xf numFmtId="0" fontId="2" fillId="0" borderId="0" xfId="1" quotePrefix="1" applyNumberFormat="1" applyAlignment="1">
      <alignment horizontal="center" vertical="top" wrapText="1"/>
    </xf>
    <xf numFmtId="0" fontId="0" fillId="0" borderId="39" xfId="0" applyNumberFormat="1" applyBorder="1" applyAlignment="1">
      <alignment horizontal="center" vertical="top" wrapText="1"/>
    </xf>
    <xf numFmtId="0" fontId="0" fillId="0" borderId="43" xfId="0" applyNumberFormat="1" applyBorder="1" applyAlignment="1">
      <alignment horizontal="center" vertical="top" wrapText="1"/>
    </xf>
    <xf numFmtId="0" fontId="0" fillId="0" borderId="45" xfId="0" applyNumberFormat="1" applyBorder="1" applyAlignment="1">
      <alignment horizontal="center" vertical="top" wrapText="1"/>
    </xf>
    <xf numFmtId="0" fontId="0" fillId="0" borderId="47" xfId="0" applyNumberFormat="1" applyBorder="1" applyAlignment="1">
      <alignment horizontal="center" vertical="top" wrapText="1"/>
    </xf>
    <xf numFmtId="0" fontId="0" fillId="0" borderId="48" xfId="0" applyNumberFormat="1" applyBorder="1" applyAlignment="1">
      <alignment horizontal="center" vertical="top" wrapText="1"/>
    </xf>
    <xf numFmtId="0" fontId="2" fillId="0" borderId="43" xfId="1" quotePrefix="1" applyNumberFormat="1" applyBorder="1" applyAlignment="1">
      <alignment horizontal="center" vertical="top" wrapText="1"/>
    </xf>
    <xf numFmtId="0" fontId="3" fillId="0" borderId="5" xfId="0" applyFont="1" applyFill="1" applyBorder="1" applyAlignment="1" applyProtection="1">
      <alignment horizontal="center" vertical="center"/>
      <protection hidden="1"/>
    </xf>
    <xf numFmtId="0" fontId="0" fillId="0" borderId="1" xfId="0" applyBorder="1" applyAlignment="1">
      <alignment horizontal="center" wrapText="1"/>
    </xf>
    <xf numFmtId="0" fontId="0" fillId="0" borderId="0" xfId="0" applyAlignment="1">
      <alignment vertical="center"/>
    </xf>
    <xf numFmtId="0" fontId="43" fillId="0" borderId="0" xfId="0" applyFont="1" applyAlignment="1">
      <alignment horizontal="left" vertical="center" wrapText="1"/>
    </xf>
    <xf numFmtId="0" fontId="0" fillId="0" borderId="1" xfId="0" applyBorder="1" applyAlignment="1">
      <alignment horizontal="center" wrapText="1"/>
    </xf>
    <xf numFmtId="0" fontId="3" fillId="0" borderId="5" xfId="0" applyFont="1" applyFill="1" applyBorder="1" applyAlignment="1" applyProtection="1">
      <alignment horizontal="center" vertical="center"/>
      <protection hidden="1"/>
    </xf>
    <xf numFmtId="0" fontId="7" fillId="0" borderId="0" xfId="0" applyFont="1" applyFill="1" applyAlignment="1" applyProtection="1">
      <alignment horizontal="left" vertical="center" wrapText="1"/>
      <protection hidden="1"/>
    </xf>
    <xf numFmtId="0" fontId="3" fillId="0" borderId="0" xfId="0" applyFont="1" applyFill="1" applyAlignment="1" applyProtection="1">
      <alignment horizontal="left" vertical="center" wrapText="1"/>
      <protection hidden="1"/>
    </xf>
    <xf numFmtId="0" fontId="0" fillId="0" borderId="1" xfId="0" applyBorder="1" applyAlignment="1">
      <alignment horizontal="center" wrapText="1"/>
    </xf>
    <xf numFmtId="0" fontId="0" fillId="2" borderId="3" xfId="0" applyFill="1" applyBorder="1" applyAlignment="1">
      <alignment wrapText="1"/>
    </xf>
    <xf numFmtId="0" fontId="0" fillId="2" borderId="4" xfId="0" applyFill="1" applyBorder="1" applyAlignment="1">
      <alignment wrapText="1"/>
    </xf>
    <xf numFmtId="0" fontId="43" fillId="0" borderId="0" xfId="0" applyFont="1" applyAlignment="1">
      <alignment horizontal="center" vertical="center" wrapText="1"/>
    </xf>
    <xf numFmtId="0" fontId="3" fillId="0" borderId="3" xfId="0" applyFont="1" applyFill="1" applyBorder="1" applyAlignment="1" applyProtection="1">
      <alignment horizontal="center" vertical="center"/>
      <protection hidden="1"/>
    </xf>
    <xf numFmtId="0" fontId="30" fillId="2" borderId="0" xfId="0" applyFont="1" applyFill="1" applyBorder="1" applyAlignment="1" applyProtection="1">
      <alignment horizontal="left" vertical="center" wrapText="1" indent="1"/>
      <protection hidden="1"/>
    </xf>
    <xf numFmtId="0" fontId="0" fillId="2" borderId="0" xfId="0" applyFill="1" applyBorder="1" applyAlignment="1">
      <alignment horizontal="left" vertical="center" wrapText="1" indent="1"/>
    </xf>
    <xf numFmtId="0" fontId="0" fillId="2" borderId="0" xfId="0" applyFill="1" applyBorder="1" applyAlignment="1">
      <alignment horizontal="left" vertical="center" indent="1"/>
    </xf>
    <xf numFmtId="0" fontId="1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2" fillId="2" borderId="1" xfId="0" applyFont="1" applyFill="1" applyBorder="1" applyAlignment="1" applyProtection="1">
      <alignment horizontal="center" vertical="center" wrapText="1"/>
    </xf>
    <xf numFmtId="0" fontId="1" fillId="0" borderId="1" xfId="0" applyFont="1" applyBorder="1" applyAlignment="1">
      <alignment horizontal="center"/>
    </xf>
    <xf numFmtId="0" fontId="1" fillId="0" borderId="2" xfId="0" applyFont="1" applyBorder="1" applyAlignment="1">
      <alignment horizontal="center"/>
    </xf>
    <xf numFmtId="0" fontId="0" fillId="0" borderId="0" xfId="0" applyFont="1" applyAlignment="1">
      <alignment horizontal="center"/>
    </xf>
    <xf numFmtId="0" fontId="30" fillId="2" borderId="0" xfId="0" applyFont="1" applyFill="1" applyAlignment="1" applyProtection="1">
      <alignment vertical="center"/>
    </xf>
    <xf numFmtId="0" fontId="30" fillId="2" borderId="0" xfId="0" applyFont="1" applyFill="1" applyBorder="1" applyAlignment="1" applyProtection="1">
      <alignment vertical="center"/>
    </xf>
    <xf numFmtId="0" fontId="7" fillId="2" borderId="0" xfId="0" applyFont="1" applyFill="1" applyBorder="1" applyAlignment="1" applyProtection="1">
      <alignment vertical="center"/>
    </xf>
    <xf numFmtId="0" fontId="30" fillId="2" borderId="0" xfId="0" applyFont="1" applyFill="1" applyBorder="1" applyAlignment="1" applyProtection="1">
      <alignment horizontal="center" vertical="center"/>
    </xf>
    <xf numFmtId="2" fontId="49" fillId="0" borderId="1" xfId="0" applyNumberFormat="1" applyFont="1" applyFill="1" applyBorder="1" applyAlignment="1" applyProtection="1">
      <alignment horizontal="center" vertical="center"/>
      <protection hidden="1"/>
    </xf>
    <xf numFmtId="0" fontId="4" fillId="2" borderId="5" xfId="0" applyFont="1" applyFill="1" applyBorder="1" applyAlignment="1" applyProtection="1">
      <alignment horizontal="center" vertical="center" wrapText="1"/>
      <protection hidden="1"/>
    </xf>
    <xf numFmtId="0" fontId="43" fillId="2" borderId="3" xfId="0" applyFont="1" applyFill="1" applyBorder="1" applyAlignment="1" applyProtection="1">
      <alignment horizontal="center" wrapText="1"/>
    </xf>
    <xf numFmtId="0" fontId="0" fillId="2" borderId="1" xfId="0" applyFill="1" applyBorder="1" applyAlignment="1" applyProtection="1">
      <alignment horizontal="center"/>
    </xf>
    <xf numFmtId="0" fontId="29" fillId="0" borderId="2" xfId="0" applyFont="1" applyFill="1" applyBorder="1" applyAlignment="1" applyProtection="1">
      <alignment horizontal="left" vertical="center"/>
      <protection hidden="1"/>
    </xf>
    <xf numFmtId="0" fontId="29" fillId="0" borderId="3" xfId="0" applyFont="1" applyFill="1" applyBorder="1" applyAlignment="1" applyProtection="1">
      <alignment horizontal="left" vertical="center"/>
      <protection hidden="1"/>
    </xf>
    <xf numFmtId="0" fontId="29" fillId="0" borderId="4" xfId="0" applyFont="1" applyFill="1" applyBorder="1" applyAlignment="1" applyProtection="1">
      <alignment horizontal="left" vertical="center"/>
      <protection hidden="1"/>
    </xf>
    <xf numFmtId="0" fontId="29" fillId="0" borderId="2" xfId="0" quotePrefix="1" applyFont="1" applyFill="1" applyBorder="1" applyAlignment="1" applyProtection="1">
      <alignment horizontal="center" vertical="center" wrapText="1"/>
      <protection hidden="1"/>
    </xf>
    <xf numFmtId="0" fontId="29" fillId="0" borderId="3" xfId="0" quotePrefix="1" applyFont="1" applyFill="1" applyBorder="1" applyAlignment="1" applyProtection="1">
      <alignment horizontal="center" vertical="center" wrapText="1"/>
      <protection hidden="1"/>
    </xf>
    <xf numFmtId="0" fontId="29" fillId="0" borderId="4" xfId="0" quotePrefix="1" applyFont="1" applyFill="1" applyBorder="1" applyAlignment="1" applyProtection="1">
      <alignment horizontal="center" vertical="center" wrapText="1"/>
      <protection hidden="1"/>
    </xf>
    <xf numFmtId="0" fontId="29" fillId="0" borderId="2" xfId="0" applyFont="1" applyFill="1" applyBorder="1" applyAlignment="1" applyProtection="1">
      <alignment horizontal="center" vertical="center" wrapText="1"/>
      <protection hidden="1"/>
    </xf>
    <xf numFmtId="0" fontId="29" fillId="0" borderId="3" xfId="0" applyFont="1" applyFill="1" applyBorder="1" applyAlignment="1" applyProtection="1">
      <alignment horizontal="center" vertical="center" wrapText="1"/>
      <protection hidden="1"/>
    </xf>
    <xf numFmtId="0" fontId="29" fillId="0" borderId="4" xfId="0" applyFont="1" applyFill="1" applyBorder="1" applyAlignment="1" applyProtection="1">
      <alignment horizontal="center" vertical="center" wrapText="1"/>
      <protection hidden="1"/>
    </xf>
    <xf numFmtId="0" fontId="53" fillId="0" borderId="1" xfId="0" applyFont="1" applyBorder="1" applyAlignment="1">
      <alignment horizontal="center" vertical="center" wrapText="1"/>
    </xf>
    <xf numFmtId="0" fontId="53" fillId="0" borderId="2" xfId="0" applyFont="1" applyBorder="1" applyAlignment="1">
      <alignment horizontal="center" vertical="center" wrapText="1"/>
    </xf>
    <xf numFmtId="0" fontId="53" fillId="0" borderId="3" xfId="0" applyFont="1" applyBorder="1" applyAlignment="1">
      <alignment horizontal="center" vertical="center" wrapText="1"/>
    </xf>
    <xf numFmtId="0" fontId="0" fillId="0" borderId="1" xfId="0" applyBorder="1" applyAlignment="1">
      <alignment wrapText="1"/>
    </xf>
    <xf numFmtId="1" fontId="49" fillId="0" borderId="2" xfId="0" applyNumberFormat="1" applyFont="1" applyBorder="1" applyAlignment="1" applyProtection="1">
      <alignment horizontal="center" vertical="center"/>
      <protection hidden="1"/>
    </xf>
    <xf numFmtId="0" fontId="0" fillId="0" borderId="4" xfId="0" applyBorder="1" applyAlignment="1">
      <alignment horizontal="center" vertical="center"/>
    </xf>
    <xf numFmtId="0" fontId="3" fillId="0" borderId="0" xfId="0" applyFont="1" applyAlignment="1">
      <alignment horizontal="center" wrapText="1"/>
    </xf>
    <xf numFmtId="49" fontId="3" fillId="7" borderId="2" xfId="0" applyNumberFormat="1" applyFont="1" applyFill="1" applyBorder="1" applyAlignment="1" applyProtection="1">
      <alignment horizontal="center" vertical="center" wrapText="1"/>
      <protection locked="0" hidden="1"/>
    </xf>
    <xf numFmtId="49" fontId="3" fillId="7" borderId="4" xfId="0" applyNumberFormat="1" applyFont="1" applyFill="1" applyBorder="1" applyAlignment="1" applyProtection="1">
      <alignment horizontal="center" vertical="center" wrapText="1"/>
      <protection locked="0" hidden="1"/>
    </xf>
    <xf numFmtId="0" fontId="3" fillId="2" borderId="2"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center" vertical="center" wrapText="1"/>
      <protection hidden="1"/>
    </xf>
    <xf numFmtId="0" fontId="0" fillId="0" borderId="37" xfId="0" applyBorder="1" applyAlignment="1">
      <alignment wrapText="1"/>
    </xf>
    <xf numFmtId="14" fontId="12" fillId="0" borderId="0" xfId="0" applyNumberFormat="1" applyFont="1" applyFill="1" applyBorder="1" applyAlignment="1" applyProtection="1">
      <alignment horizontal="left" vertical="center" wrapText="1"/>
      <protection hidden="1"/>
    </xf>
    <xf numFmtId="0" fontId="0" fillId="0" borderId="0" xfId="0" applyBorder="1" applyAlignment="1">
      <alignment horizontal="left" vertical="center" wrapText="1"/>
    </xf>
    <xf numFmtId="1" fontId="13" fillId="0" borderId="0" xfId="0" applyNumberFormat="1" applyFont="1" applyFill="1" applyBorder="1" applyAlignment="1" applyProtection="1">
      <alignment horizontal="center" vertical="center" wrapText="1"/>
      <protection hidden="1"/>
    </xf>
    <xf numFmtId="1" fontId="35" fillId="0" borderId="0" xfId="0" applyNumberFormat="1" applyFont="1" applyBorder="1" applyAlignment="1">
      <alignment horizontal="center" vertical="center" wrapText="1"/>
    </xf>
    <xf numFmtId="0" fontId="0" fillId="0" borderId="0" xfId="0" applyBorder="1" applyAlignment="1">
      <alignment wrapText="1"/>
    </xf>
    <xf numFmtId="0" fontId="12" fillId="0" borderId="0" xfId="0" applyFont="1" applyFill="1" applyAlignment="1" applyProtection="1">
      <alignment horizontal="center" vertical="center"/>
      <protection hidden="1"/>
    </xf>
    <xf numFmtId="0" fontId="12" fillId="0" borderId="0" xfId="0" applyFont="1" applyFill="1" applyAlignment="1" applyProtection="1">
      <alignment horizontal="left" vertical="center" wrapText="1"/>
      <protection hidden="1"/>
    </xf>
    <xf numFmtId="0" fontId="3" fillId="0" borderId="5" xfId="0" applyFont="1" applyFill="1" applyBorder="1" applyAlignment="1" applyProtection="1">
      <alignment horizontal="center" vertical="center"/>
      <protection hidden="1"/>
    </xf>
    <xf numFmtId="0" fontId="7" fillId="0" borderId="0" xfId="0" applyFont="1" applyFill="1" applyAlignment="1" applyProtection="1">
      <alignment horizontal="left" vertical="center" wrapText="1"/>
      <protection hidden="1"/>
    </xf>
    <xf numFmtId="164" fontId="30" fillId="0" borderId="1" xfId="0" applyNumberFormat="1" applyFont="1" applyFill="1" applyBorder="1" applyAlignment="1" applyProtection="1">
      <alignment horizontal="right" vertical="center" indent="5"/>
      <protection hidden="1"/>
    </xf>
    <xf numFmtId="49" fontId="5" fillId="0" borderId="0" xfId="0" applyNumberFormat="1" applyFont="1" applyFill="1" applyAlignment="1" applyProtection="1">
      <alignment vertical="center"/>
      <protection hidden="1"/>
    </xf>
    <xf numFmtId="0" fontId="0" fillId="0" borderId="0" xfId="0" applyAlignment="1">
      <alignment vertical="center"/>
    </xf>
    <xf numFmtId="0" fontId="4" fillId="0" borderId="1" xfId="0" applyFont="1" applyFill="1" applyBorder="1" applyAlignment="1" applyProtection="1">
      <alignment horizontal="center" vertical="center" wrapText="1"/>
      <protection hidden="1"/>
    </xf>
    <xf numFmtId="0" fontId="42" fillId="0" borderId="1" xfId="0" applyFont="1" applyBorder="1" applyAlignment="1">
      <alignment horizontal="center" vertical="center" wrapText="1"/>
    </xf>
    <xf numFmtId="0" fontId="5" fillId="0" borderId="0" xfId="0" applyFont="1" applyFill="1" applyAlignment="1" applyProtection="1">
      <alignment horizontal="left" vertical="center" wrapText="1"/>
      <protection hidden="1"/>
    </xf>
    <xf numFmtId="0" fontId="43" fillId="0" borderId="0" xfId="0" applyFont="1" applyAlignment="1">
      <alignment horizontal="left" vertical="center" wrapText="1"/>
    </xf>
    <xf numFmtId="1" fontId="12" fillId="0" borderId="5" xfId="0" applyNumberFormat="1" applyFont="1" applyFill="1" applyBorder="1" applyAlignment="1" applyProtection="1">
      <alignment horizontal="center" vertical="center"/>
      <protection hidden="1"/>
    </xf>
    <xf numFmtId="0" fontId="5" fillId="0" borderId="0" xfId="0" applyFont="1" applyFill="1" applyAlignment="1" applyProtection="1">
      <alignment horizontal="center" vertical="center" wrapText="1"/>
      <protection hidden="1"/>
    </xf>
    <xf numFmtId="2" fontId="12" fillId="0" borderId="1" xfId="0" applyNumberFormat="1" applyFont="1" applyFill="1" applyBorder="1" applyAlignment="1" applyProtection="1">
      <alignment horizontal="center" vertical="center" wrapText="1"/>
      <protection hidden="1"/>
    </xf>
    <xf numFmtId="0" fontId="13" fillId="0" borderId="5" xfId="0" applyFont="1" applyFill="1" applyBorder="1" applyAlignment="1" applyProtection="1">
      <alignment horizontal="center" vertical="center"/>
      <protection hidden="1"/>
    </xf>
    <xf numFmtId="0" fontId="0" fillId="2" borderId="3" xfId="0" applyFill="1" applyBorder="1" applyAlignment="1" applyProtection="1">
      <alignment horizontal="center" wrapText="1"/>
      <protection locked="0"/>
    </xf>
    <xf numFmtId="0" fontId="0" fillId="2" borderId="3" xfId="0" applyFill="1" applyBorder="1" applyAlignment="1">
      <alignment wrapText="1"/>
    </xf>
    <xf numFmtId="0" fontId="0" fillId="2" borderId="4" xfId="0" applyFill="1" applyBorder="1" applyAlignment="1">
      <alignment wrapText="1"/>
    </xf>
    <xf numFmtId="0" fontId="1" fillId="0" borderId="1" xfId="0" applyFont="1" applyBorder="1" applyAlignment="1">
      <alignment horizontal="center" wrapText="1"/>
    </xf>
    <xf numFmtId="0" fontId="41" fillId="0" borderId="1" xfId="0" applyFont="1" applyFill="1" applyBorder="1" applyAlignment="1" applyProtection="1">
      <alignment horizontal="center" vertical="center" wrapText="1"/>
      <protection hidden="1"/>
    </xf>
    <xf numFmtId="0" fontId="4" fillId="0" borderId="33" xfId="0" applyFont="1" applyFill="1" applyBorder="1" applyAlignment="1" applyProtection="1">
      <alignment horizontal="center" vertical="center" wrapText="1"/>
      <protection hidden="1"/>
    </xf>
    <xf numFmtId="0" fontId="4" fillId="0" borderId="13" xfId="0" applyFont="1" applyFill="1" applyBorder="1" applyAlignment="1" applyProtection="1">
      <alignment horizontal="center" vertical="center" wrapText="1"/>
      <protection hidden="1"/>
    </xf>
    <xf numFmtId="0" fontId="4" fillId="0" borderId="12" xfId="0"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9" xfId="0" applyFont="1" applyFill="1" applyBorder="1" applyAlignment="1" applyProtection="1">
      <alignment horizontal="center" vertical="center" wrapText="1"/>
      <protection hidden="1"/>
    </xf>
    <xf numFmtId="0" fontId="4" fillId="0" borderId="11" xfId="0" applyFont="1" applyFill="1" applyBorder="1" applyAlignment="1" applyProtection="1">
      <alignment horizontal="center" vertical="center" wrapText="1"/>
      <protection hidden="1"/>
    </xf>
    <xf numFmtId="0" fontId="28" fillId="0" borderId="1" xfId="0" applyFont="1" applyFill="1" applyBorder="1" applyAlignment="1" applyProtection="1">
      <alignment horizontal="left" vertical="center"/>
      <protection hidden="1"/>
    </xf>
    <xf numFmtId="0" fontId="30" fillId="0" borderId="2" xfId="0" applyFont="1" applyBorder="1" applyAlignment="1" applyProtection="1">
      <alignment horizontal="center" vertical="center" wrapText="1"/>
      <protection hidden="1"/>
    </xf>
    <xf numFmtId="0" fontId="0" fillId="0" borderId="3" xfId="0" applyBorder="1" applyAlignment="1">
      <alignment wrapText="1"/>
    </xf>
    <xf numFmtId="0" fontId="0" fillId="0" borderId="3" xfId="0" applyBorder="1" applyAlignment="1">
      <alignment horizontal="center" vertical="center" wrapText="1"/>
    </xf>
    <xf numFmtId="0" fontId="24" fillId="0" borderId="6" xfId="0" applyFont="1" applyFill="1" applyBorder="1" applyAlignment="1" applyProtection="1">
      <alignment horizontal="center" vertical="center"/>
      <protection hidden="1"/>
    </xf>
    <xf numFmtId="0" fontId="24" fillId="0" borderId="7" xfId="0" applyFont="1" applyFill="1" applyBorder="1" applyAlignment="1" applyProtection="1">
      <alignment horizontal="center" vertical="center"/>
      <protection hidden="1"/>
    </xf>
    <xf numFmtId="0" fontId="24" fillId="0" borderId="8" xfId="0" applyFont="1" applyFill="1" applyBorder="1" applyAlignment="1" applyProtection="1">
      <alignment horizontal="center" vertical="center"/>
      <protection hidden="1"/>
    </xf>
    <xf numFmtId="0" fontId="7" fillId="0" borderId="5" xfId="0" applyFont="1" applyFill="1" applyBorder="1" applyAlignment="1" applyProtection="1">
      <alignment horizontal="center" vertical="center"/>
      <protection hidden="1"/>
    </xf>
    <xf numFmtId="2" fontId="12" fillId="0" borderId="2" xfId="0" applyNumberFormat="1" applyFont="1" applyFill="1" applyBorder="1" applyAlignment="1" applyProtection="1">
      <alignment horizontal="center" vertical="center" wrapText="1"/>
      <protection hidden="1"/>
    </xf>
    <xf numFmtId="2" fontId="12" fillId="0" borderId="4" xfId="0" applyNumberFormat="1" applyFont="1" applyFill="1" applyBorder="1" applyAlignment="1" applyProtection="1">
      <alignment horizontal="center" vertical="center" wrapText="1"/>
      <protection hidden="1"/>
    </xf>
    <xf numFmtId="2" fontId="12" fillId="0" borderId="3" xfId="0" applyNumberFormat="1" applyFont="1" applyFill="1" applyBorder="1" applyAlignment="1" applyProtection="1">
      <alignment horizontal="center" vertical="center" wrapText="1"/>
      <protection hidden="1"/>
    </xf>
    <xf numFmtId="164" fontId="30" fillId="0" borderId="2" xfId="0" applyNumberFormat="1" applyFont="1" applyBorder="1" applyAlignment="1" applyProtection="1">
      <alignment horizontal="right" vertical="center" wrapText="1" indent="5"/>
      <protection hidden="1"/>
    </xf>
    <xf numFmtId="0" fontId="0" fillId="0" borderId="4" xfId="0" applyBorder="1" applyAlignment="1">
      <alignment horizontal="right" vertical="center" wrapText="1" indent="5"/>
    </xf>
    <xf numFmtId="0" fontId="12" fillId="0" borderId="5" xfId="0" applyFont="1" applyFill="1" applyBorder="1" applyAlignment="1" applyProtection="1">
      <alignment horizontal="center" vertical="center"/>
      <protection hidden="1"/>
    </xf>
    <xf numFmtId="0" fontId="1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 fillId="0" borderId="0" xfId="0" applyFont="1" applyFill="1" applyAlignment="1" applyProtection="1">
      <alignment horizontal="center" vertical="center"/>
      <protection hidden="1"/>
    </xf>
    <xf numFmtId="0" fontId="39" fillId="0" borderId="0" xfId="1" applyFont="1" applyFill="1" applyAlignment="1" applyProtection="1">
      <alignment horizontal="left" vertical="center" wrapText="1"/>
      <protection hidden="1"/>
    </xf>
    <xf numFmtId="0" fontId="46" fillId="0" borderId="0" xfId="0" applyFont="1" applyAlignment="1">
      <alignment horizontal="left" vertical="center" wrapText="1"/>
    </xf>
    <xf numFmtId="0" fontId="3" fillId="0" borderId="5" xfId="0" applyFont="1" applyBorder="1" applyAlignment="1">
      <alignment horizontal="center" wrapText="1"/>
    </xf>
    <xf numFmtId="0" fontId="0" fillId="0" borderId="4" xfId="0" applyBorder="1" applyAlignment="1">
      <alignment horizontal="center" vertical="center" wrapText="1"/>
    </xf>
    <xf numFmtId="0" fontId="3" fillId="0" borderId="0" xfId="0" applyFont="1" applyFill="1" applyAlignment="1" applyProtection="1">
      <alignment horizontal="left" vertical="center" wrapText="1"/>
      <protection hidden="1"/>
    </xf>
    <xf numFmtId="0" fontId="0" fillId="0" borderId="0" xfId="0" applyFont="1" applyAlignment="1">
      <alignment wrapText="1"/>
    </xf>
    <xf numFmtId="0" fontId="29" fillId="0" borderId="1" xfId="0" applyFont="1" applyFill="1" applyBorder="1" applyAlignment="1" applyProtection="1">
      <alignment horizontal="center" vertical="center" wrapText="1"/>
      <protection hidden="1"/>
    </xf>
    <xf numFmtId="0" fontId="44" fillId="0" borderId="0" xfId="0" applyFont="1" applyAlignment="1">
      <alignment horizontal="left" vertical="center" wrapText="1"/>
    </xf>
    <xf numFmtId="0" fontId="32" fillId="0" borderId="13" xfId="0" applyFont="1" applyFill="1" applyBorder="1" applyAlignment="1" applyProtection="1">
      <alignment horizontal="center" vertical="center" wrapText="1"/>
      <protection hidden="1"/>
    </xf>
    <xf numFmtId="0" fontId="29" fillId="0" borderId="10" xfId="0" applyFont="1" applyFill="1" applyBorder="1" applyAlignment="1" applyProtection="1">
      <alignment horizontal="center" vertical="center" wrapText="1"/>
      <protection hidden="1"/>
    </xf>
    <xf numFmtId="0" fontId="29" fillId="0" borderId="33" xfId="0" applyFont="1" applyFill="1" applyBorder="1" applyAlignment="1" applyProtection="1">
      <alignment horizontal="center" vertical="center" wrapText="1"/>
      <protection hidden="1"/>
    </xf>
    <xf numFmtId="2" fontId="30" fillId="0" borderId="11" xfId="0" applyNumberFormat="1" applyFont="1" applyFill="1" applyBorder="1" applyAlignment="1" applyProtection="1">
      <alignment horizontal="right" vertical="center" wrapText="1" indent="5"/>
      <protection hidden="1"/>
    </xf>
    <xf numFmtId="2" fontId="30" fillId="0" borderId="36" xfId="0" applyNumberFormat="1" applyFont="1" applyFill="1" applyBorder="1" applyAlignment="1" applyProtection="1">
      <alignment horizontal="right" vertical="center" wrapText="1" indent="5"/>
      <protection hidden="1"/>
    </xf>
    <xf numFmtId="2" fontId="30" fillId="0" borderId="13" xfId="0" applyNumberFormat="1" applyFont="1" applyFill="1" applyBorder="1" applyAlignment="1" applyProtection="1">
      <alignment horizontal="right" vertical="center" wrapText="1" indent="5"/>
      <protection hidden="1"/>
    </xf>
    <xf numFmtId="164" fontId="30" fillId="0" borderId="1" xfId="0" applyNumberFormat="1" applyFont="1" applyFill="1" applyBorder="1" applyAlignment="1" applyProtection="1">
      <alignment horizontal="right" vertical="center" wrapText="1" indent="5"/>
      <protection hidden="1"/>
    </xf>
    <xf numFmtId="0" fontId="3" fillId="0" borderId="5" xfId="0" applyFont="1" applyFill="1" applyBorder="1" applyAlignment="1" applyProtection="1">
      <alignment horizontal="left" vertical="center" wrapText="1"/>
      <protection hidden="1"/>
    </xf>
    <xf numFmtId="0" fontId="0" fillId="0" borderId="5" xfId="0" applyFont="1" applyBorder="1" applyAlignment="1">
      <alignment horizontal="left" vertical="center" wrapText="1"/>
    </xf>
    <xf numFmtId="0" fontId="13" fillId="0" borderId="0" xfId="0" applyFont="1" applyFill="1" applyBorder="1" applyAlignment="1" applyProtection="1">
      <alignment horizontal="right" vertical="center" wrapText="1"/>
      <protection hidden="1"/>
    </xf>
    <xf numFmtId="0" fontId="35" fillId="0" borderId="0" xfId="0" applyFont="1" applyAlignment="1">
      <alignment horizontal="right" vertical="center" wrapText="1"/>
    </xf>
    <xf numFmtId="0" fontId="30" fillId="7" borderId="5" xfId="0" applyFont="1" applyFill="1" applyBorder="1" applyAlignment="1" applyProtection="1">
      <alignment horizontal="center" vertical="center" wrapText="1"/>
      <protection locked="0"/>
    </xf>
    <xf numFmtId="0" fontId="0" fillId="7" borderId="5" xfId="0" applyFill="1" applyBorder="1" applyAlignment="1" applyProtection="1">
      <alignment horizontal="center" vertical="center" wrapText="1"/>
      <protection locked="0"/>
    </xf>
    <xf numFmtId="0" fontId="30" fillId="7" borderId="5" xfId="0" applyFont="1" applyFill="1" applyBorder="1" applyAlignment="1" applyProtection="1">
      <alignment horizontal="left" vertical="center" indent="1"/>
      <protection locked="0" hidden="1"/>
    </xf>
    <xf numFmtId="166" fontId="30" fillId="7" borderId="5" xfId="0" quotePrefix="1" applyNumberFormat="1" applyFont="1" applyFill="1" applyBorder="1" applyAlignment="1" applyProtection="1">
      <alignment horizontal="center" vertical="center"/>
      <protection locked="0" hidden="1"/>
    </xf>
    <xf numFmtId="166" fontId="30" fillId="7" borderId="5" xfId="0" applyNumberFormat="1" applyFont="1" applyFill="1" applyBorder="1" applyAlignment="1" applyProtection="1">
      <alignment horizontal="center" vertical="center"/>
      <protection locked="0" hidden="1"/>
    </xf>
    <xf numFmtId="0" fontId="54" fillId="0" borderId="0" xfId="0" applyFont="1" applyFill="1" applyAlignment="1" applyProtection="1">
      <alignment horizontal="center" vertical="center" wrapText="1"/>
      <protection hidden="1"/>
    </xf>
    <xf numFmtId="0" fontId="30" fillId="0" borderId="0" xfId="0" applyFont="1" applyFill="1" applyAlignment="1" applyProtection="1">
      <alignment horizontal="left" vertical="center" wrapText="1"/>
      <protection hidden="1"/>
    </xf>
    <xf numFmtId="0" fontId="30" fillId="7" borderId="5" xfId="0" applyFont="1" applyFill="1" applyBorder="1" applyAlignment="1" applyProtection="1">
      <alignment horizontal="left" vertical="center" wrapText="1" indent="1"/>
      <protection locked="0" hidden="1"/>
    </xf>
    <xf numFmtId="0" fontId="30" fillId="7" borderId="5" xfId="0" applyFont="1" applyFill="1" applyBorder="1" applyAlignment="1" applyProtection="1">
      <alignment horizontal="center" vertical="center"/>
      <protection locked="0" hidden="1"/>
    </xf>
    <xf numFmtId="49" fontId="30" fillId="7" borderId="5" xfId="0" applyNumberFormat="1" applyFont="1" applyFill="1" applyBorder="1" applyAlignment="1" applyProtection="1">
      <alignment horizontal="left" vertical="center" indent="1"/>
      <protection locked="0" hidden="1"/>
    </xf>
    <xf numFmtId="0" fontId="3" fillId="0" borderId="0" xfId="0" applyFont="1" applyFill="1" applyAlignment="1" applyProtection="1">
      <alignment horizontal="center" vertical="center"/>
      <protection hidden="1"/>
    </xf>
    <xf numFmtId="0" fontId="30" fillId="2" borderId="0" xfId="0" applyFont="1" applyFill="1" applyBorder="1" applyAlignment="1" applyProtection="1">
      <alignment horizontal="center" vertical="center"/>
      <protection hidden="1"/>
    </xf>
    <xf numFmtId="0" fontId="30" fillId="7" borderId="5" xfId="0" applyFont="1" applyFill="1" applyBorder="1" applyAlignment="1" applyProtection="1">
      <alignment horizontal="left" vertical="center" indent="1"/>
      <protection locked="0"/>
    </xf>
    <xf numFmtId="0" fontId="0" fillId="0" borderId="5" xfId="0" applyBorder="1" applyAlignment="1" applyProtection="1">
      <alignment horizontal="left" vertical="center" indent="1"/>
      <protection locked="0"/>
    </xf>
    <xf numFmtId="0" fontId="30" fillId="0" borderId="0" xfId="0" applyFont="1" applyFill="1" applyAlignment="1" applyProtection="1">
      <alignment horizontal="right" vertical="center" wrapText="1"/>
      <protection hidden="1"/>
    </xf>
    <xf numFmtId="0" fontId="2" fillId="7" borderId="5" xfId="1" applyFill="1" applyBorder="1" applyAlignment="1" applyProtection="1">
      <alignment horizontal="left" vertical="center" indent="1"/>
      <protection locked="0" hidden="1"/>
    </xf>
    <xf numFmtId="0" fontId="40" fillId="7" borderId="5" xfId="1" applyFont="1" applyFill="1" applyBorder="1" applyAlignment="1" applyProtection="1">
      <alignment horizontal="left" vertical="center" indent="1"/>
      <protection locked="0" hidden="1"/>
    </xf>
    <xf numFmtId="49" fontId="30" fillId="7" borderId="5" xfId="0" applyNumberFormat="1" applyFont="1" applyFill="1" applyBorder="1" applyAlignment="1" applyProtection="1">
      <alignment horizontal="center" vertical="center"/>
      <protection locked="0" hidden="1"/>
    </xf>
    <xf numFmtId="0" fontId="30" fillId="7" borderId="3" xfId="0" applyFont="1" applyFill="1" applyBorder="1" applyAlignment="1" applyProtection="1">
      <alignment horizontal="center" vertical="center"/>
      <protection locked="0" hidden="1"/>
    </xf>
    <xf numFmtId="0" fontId="30" fillId="0" borderId="5" xfId="0" applyFont="1" applyFill="1" applyBorder="1" applyAlignment="1" applyProtection="1">
      <alignment horizontal="left" vertical="center" wrapText="1" indent="1"/>
      <protection hidden="1"/>
    </xf>
    <xf numFmtId="0" fontId="0" fillId="0" borderId="5" xfId="0" applyBorder="1" applyAlignment="1">
      <alignment horizontal="left" vertical="center" wrapText="1" indent="1"/>
    </xf>
    <xf numFmtId="0" fontId="0" fillId="0" borderId="5" xfId="0" applyBorder="1" applyAlignment="1">
      <alignment horizontal="left" vertical="center" indent="1"/>
    </xf>
    <xf numFmtId="0" fontId="29" fillId="0" borderId="0" xfId="0" applyFont="1" applyFill="1" applyAlignment="1" applyProtection="1">
      <alignment horizontal="left" vertical="center"/>
      <protection hidden="1"/>
    </xf>
    <xf numFmtId="0" fontId="3" fillId="0" borderId="0" xfId="0" applyFont="1" applyAlignment="1" applyProtection="1">
      <alignment horizontal="center" vertical="center" wrapText="1"/>
      <protection hidden="1"/>
    </xf>
    <xf numFmtId="0" fontId="0" fillId="0" borderId="0" xfId="0" applyAlignment="1">
      <alignment horizontal="center" vertical="center" wrapText="1"/>
    </xf>
    <xf numFmtId="0" fontId="47" fillId="0" borderId="0" xfId="0" applyFont="1" applyFill="1" applyBorder="1" applyAlignment="1" applyProtection="1">
      <alignment horizontal="center" vertical="center" wrapText="1"/>
      <protection hidden="1"/>
    </xf>
    <xf numFmtId="0" fontId="48" fillId="0" borderId="0" xfId="0" applyFont="1" applyAlignment="1">
      <alignment vertical="center" wrapText="1"/>
    </xf>
    <xf numFmtId="0" fontId="30" fillId="0" borderId="3" xfId="0" applyFont="1" applyFill="1" applyBorder="1" applyAlignment="1" applyProtection="1">
      <alignment horizontal="left" vertical="center" wrapText="1" indent="1"/>
      <protection hidden="1"/>
    </xf>
    <xf numFmtId="0" fontId="0" fillId="0" borderId="3" xfId="0" applyBorder="1" applyAlignment="1">
      <alignment horizontal="left" vertical="center" wrapText="1" indent="1"/>
    </xf>
    <xf numFmtId="0" fontId="0" fillId="0" borderId="3" xfId="0" applyBorder="1" applyAlignment="1">
      <alignment horizontal="left" vertical="center" inden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1" fontId="7" fillId="0" borderId="5" xfId="0" applyNumberFormat="1" applyFont="1" applyFill="1" applyBorder="1" applyAlignment="1" applyProtection="1">
      <alignment horizontal="center" vertical="center"/>
      <protection hidden="1"/>
    </xf>
    <xf numFmtId="0" fontId="27" fillId="0" borderId="14" xfId="0" applyFont="1" applyFill="1" applyBorder="1" applyAlignment="1" applyProtection="1">
      <alignment horizontal="center" vertical="center" wrapText="1"/>
      <protection hidden="1"/>
    </xf>
    <xf numFmtId="0" fontId="33" fillId="0" borderId="14" xfId="0" applyFont="1" applyBorder="1" applyAlignment="1">
      <alignment horizontal="center" vertical="center" wrapText="1"/>
    </xf>
    <xf numFmtId="0" fontId="1" fillId="0" borderId="6" xfId="0" applyFont="1"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0" fillId="3" borderId="16" xfId="0" applyFill="1" applyBorder="1" applyAlignment="1">
      <alignment horizontal="center" wrapText="1"/>
    </xf>
    <xf numFmtId="0" fontId="0" fillId="0" borderId="0" xfId="0" applyBorder="1" applyAlignment="1">
      <alignment horizontal="center" wrapText="1"/>
    </xf>
    <xf numFmtId="0" fontId="33" fillId="3" borderId="0" xfId="0" applyFont="1" applyFill="1" applyBorder="1" applyAlignment="1">
      <alignment horizontal="center" wrapText="1"/>
    </xf>
    <xf numFmtId="0" fontId="0" fillId="0" borderId="18" xfId="0" applyBorder="1" applyAlignment="1">
      <alignment horizontal="center" wrapText="1"/>
    </xf>
    <xf numFmtId="0" fontId="0" fillId="0" borderId="0" xfId="0" applyFill="1" applyAlignment="1">
      <alignment vertical="center" wrapText="1"/>
    </xf>
    <xf numFmtId="0" fontId="33" fillId="0" borderId="0" xfId="0" applyFont="1" applyBorder="1" applyAlignment="1">
      <alignment horizontal="center" wrapText="1"/>
    </xf>
    <xf numFmtId="0" fontId="33" fillId="0" borderId="18" xfId="0" applyFont="1" applyBorder="1" applyAlignment="1">
      <alignment horizontal="center" wrapText="1"/>
    </xf>
    <xf numFmtId="0" fontId="35" fillId="3" borderId="6" xfId="0" applyFont="1" applyFill="1" applyBorder="1" applyAlignment="1">
      <alignment horizontal="center" wrapText="1"/>
    </xf>
    <xf numFmtId="0" fontId="35" fillId="0" borderId="8" xfId="0" applyFont="1" applyBorder="1" applyAlignment="1">
      <alignment horizontal="center" wrapText="1"/>
    </xf>
    <xf numFmtId="0" fontId="0" fillId="3" borderId="16" xfId="0" applyFill="1" applyBorder="1" applyAlignment="1">
      <alignment wrapText="1"/>
    </xf>
    <xf numFmtId="0" fontId="1" fillId="3" borderId="19" xfId="0" applyFont="1" applyFill="1" applyBorder="1" applyAlignment="1">
      <alignment horizontal="center" wrapText="1"/>
    </xf>
    <xf numFmtId="0" fontId="1" fillId="3" borderId="20" xfId="0" applyFont="1" applyFill="1" applyBorder="1" applyAlignment="1">
      <alignment horizontal="center" wrapText="1"/>
    </xf>
    <xf numFmtId="0" fontId="1" fillId="3" borderId="21" xfId="0" applyFont="1" applyFill="1" applyBorder="1" applyAlignment="1">
      <alignment horizontal="center" wrapText="1"/>
    </xf>
    <xf numFmtId="0" fontId="0" fillId="4" borderId="0" xfId="0" applyFill="1" applyBorder="1" applyAlignment="1">
      <alignment wrapText="1"/>
    </xf>
    <xf numFmtId="0" fontId="1" fillId="3" borderId="16" xfId="0" applyFont="1" applyFill="1" applyBorder="1" applyAlignment="1">
      <alignment wrapText="1"/>
    </xf>
    <xf numFmtId="0" fontId="1" fillId="0" borderId="0" xfId="0" applyFont="1" applyBorder="1" applyAlignment="1">
      <alignment wrapText="1"/>
    </xf>
    <xf numFmtId="0" fontId="0" fillId="3" borderId="16" xfId="0" applyFont="1" applyFill="1" applyBorder="1" applyAlignment="1">
      <alignment wrapText="1"/>
    </xf>
    <xf numFmtId="0" fontId="0" fillId="0" borderId="0" xfId="0" applyFont="1" applyBorder="1" applyAlignment="1">
      <alignment wrapText="1"/>
    </xf>
    <xf numFmtId="0" fontId="0" fillId="0" borderId="25" xfId="0" applyBorder="1" applyAlignment="1">
      <alignment horizontal="center" wrapText="1"/>
    </xf>
    <xf numFmtId="0" fontId="0" fillId="0" borderId="27" xfId="0" applyBorder="1" applyAlignment="1">
      <alignment wrapText="1"/>
    </xf>
    <xf numFmtId="2" fontId="0" fillId="2" borderId="0" xfId="0" applyNumberFormat="1" applyFill="1" applyBorder="1" applyAlignment="1" applyProtection="1">
      <alignment horizontal="center" wrapText="1"/>
      <protection locked="0"/>
    </xf>
    <xf numFmtId="2" fontId="0" fillId="4" borderId="1" xfId="0" applyNumberFormat="1" applyFill="1" applyBorder="1" applyAlignment="1" applyProtection="1">
      <alignment horizontal="center" wrapText="1"/>
      <protection locked="0"/>
    </xf>
  </cellXfs>
  <cellStyles count="2">
    <cellStyle name="Hyperlink" xfId="1" builtinId="8"/>
    <cellStyle name="Normal" xfId="0" builtinId="0"/>
  </cellStyles>
  <dxfs count="14">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38"/>
  <sheetViews>
    <sheetView tabSelected="1" zoomScaleNormal="100" workbookViewId="0">
      <selection activeCell="K47" sqref="K47"/>
    </sheetView>
  </sheetViews>
  <sheetFormatPr defaultRowHeight="14.4" x14ac:dyDescent="0.3"/>
  <cols>
    <col min="1" max="1" width="5.6640625" customWidth="1"/>
    <col min="2" max="2" width="14.109375" customWidth="1"/>
    <col min="3" max="3" width="13.33203125" customWidth="1"/>
    <col min="4" max="4" width="1.33203125" customWidth="1"/>
    <col min="5" max="5" width="7.109375" customWidth="1"/>
    <col min="6" max="6" width="12.109375" customWidth="1"/>
    <col min="7" max="7" width="10" customWidth="1"/>
    <col min="8" max="9" width="12.33203125" customWidth="1"/>
    <col min="10" max="10" width="12.6640625" customWidth="1"/>
    <col min="11" max="11" width="10" customWidth="1"/>
    <col min="12" max="12" width="16.21875" customWidth="1"/>
  </cols>
  <sheetData>
    <row r="1" spans="1:12" ht="27.6" x14ac:dyDescent="0.3">
      <c r="A1" s="392" t="s">
        <v>15349</v>
      </c>
      <c r="B1" s="392"/>
      <c r="C1" s="392"/>
      <c r="D1" s="392"/>
      <c r="E1" s="392"/>
      <c r="F1" s="392"/>
      <c r="G1" s="392"/>
      <c r="H1" s="392"/>
      <c r="I1" s="392"/>
      <c r="J1" s="392"/>
      <c r="K1" s="392"/>
      <c r="L1" s="392"/>
    </row>
    <row r="2" spans="1:12" ht="27.6" x14ac:dyDescent="0.3">
      <c r="A2" s="392" t="s">
        <v>15350</v>
      </c>
      <c r="B2" s="392"/>
      <c r="C2" s="392"/>
      <c r="D2" s="392"/>
      <c r="E2" s="392"/>
      <c r="F2" s="392"/>
      <c r="G2" s="392"/>
      <c r="H2" s="392"/>
      <c r="I2" s="392"/>
      <c r="J2" s="392"/>
      <c r="K2" s="392"/>
      <c r="L2" s="392"/>
    </row>
    <row r="3" spans="1:12" ht="17.399999999999999" x14ac:dyDescent="0.3">
      <c r="A3" s="397"/>
      <c r="B3" s="397"/>
      <c r="C3" s="3" t="s">
        <v>0</v>
      </c>
      <c r="D3" s="3"/>
      <c r="E3" s="3"/>
      <c r="F3" s="3"/>
      <c r="G3" s="3"/>
      <c r="H3" s="3"/>
      <c r="I3" s="3"/>
      <c r="J3" s="3"/>
      <c r="K3" s="3"/>
      <c r="L3" s="42"/>
    </row>
    <row r="4" spans="1:12" ht="15" x14ac:dyDescent="0.3">
      <c r="A4" s="397"/>
      <c r="B4" s="397"/>
      <c r="C4" s="4" t="s">
        <v>15189</v>
      </c>
      <c r="D4" s="52"/>
      <c r="E4" s="52"/>
      <c r="F4" s="52"/>
      <c r="G4" s="52"/>
      <c r="H4" s="52"/>
      <c r="I4" s="52"/>
      <c r="J4" s="52"/>
      <c r="K4" s="52"/>
      <c r="L4" s="52"/>
    </row>
    <row r="5" spans="1:12" ht="3" customHeight="1" x14ac:dyDescent="0.3">
      <c r="A5" s="4"/>
      <c r="B5" s="53"/>
      <c r="C5" s="53"/>
      <c r="D5" s="53"/>
      <c r="E5" s="53"/>
      <c r="F5" s="53"/>
      <c r="G5" s="53"/>
      <c r="H5" s="53"/>
      <c r="I5" s="53"/>
      <c r="J5" s="53"/>
      <c r="K5" s="53"/>
      <c r="L5" s="42"/>
    </row>
    <row r="6" spans="1:12" ht="21" x14ac:dyDescent="0.3">
      <c r="A6" s="43"/>
      <c r="B6" s="5" t="s">
        <v>65</v>
      </c>
      <c r="C6" s="6"/>
      <c r="D6" s="6"/>
      <c r="E6" s="43"/>
      <c r="F6" s="195">
        <v>2018</v>
      </c>
      <c r="G6" s="231"/>
      <c r="H6" s="5" t="s">
        <v>66</v>
      </c>
      <c r="I6" s="7"/>
      <c r="J6" s="213" t="s">
        <v>55</v>
      </c>
      <c r="K6" s="154" t="s">
        <v>88</v>
      </c>
      <c r="L6" s="188" t="str">
        <f>IF(J6="January","March",IF(J6="April","June",IF(J6="September","December","")))</f>
        <v>March</v>
      </c>
    </row>
    <row r="7" spans="1:12" ht="17.399999999999999" x14ac:dyDescent="0.3">
      <c r="A7" s="13" t="s">
        <v>1</v>
      </c>
      <c r="B7" s="334" t="s">
        <v>2</v>
      </c>
      <c r="C7" s="334"/>
      <c r="D7" s="334"/>
      <c r="E7" s="53"/>
      <c r="F7" s="53"/>
      <c r="G7" s="53"/>
      <c r="H7" s="53"/>
      <c r="I7" s="53"/>
      <c r="J7" s="53"/>
      <c r="K7" s="53"/>
      <c r="L7" s="42"/>
    </row>
    <row r="8" spans="1:12" ht="17.399999999999999" customHeight="1" x14ac:dyDescent="0.3">
      <c r="A8" s="13"/>
      <c r="B8" s="393" t="s">
        <v>3</v>
      </c>
      <c r="C8" s="393"/>
      <c r="D8" s="394"/>
      <c r="E8" s="394"/>
      <c r="F8" s="394"/>
      <c r="G8" s="394"/>
      <c r="H8" s="401" t="s">
        <v>4</v>
      </c>
      <c r="I8" s="401"/>
      <c r="J8" s="401"/>
      <c r="K8" s="396"/>
      <c r="L8" s="396"/>
    </row>
    <row r="9" spans="1:12" ht="3" customHeight="1" x14ac:dyDescent="0.3">
      <c r="A9" s="13"/>
      <c r="B9" s="78"/>
      <c r="C9" s="78"/>
      <c r="D9" s="78"/>
      <c r="E9" s="90"/>
      <c r="F9" s="90"/>
      <c r="G9" s="90"/>
      <c r="H9" s="90"/>
      <c r="I9" s="90"/>
      <c r="J9" s="90"/>
      <c r="K9" s="90"/>
      <c r="L9" s="72"/>
    </row>
    <row r="10" spans="1:12" ht="15.6" x14ac:dyDescent="0.3">
      <c r="A10" s="43"/>
      <c r="B10" s="71" t="s">
        <v>5</v>
      </c>
      <c r="C10" s="72"/>
      <c r="D10" s="389"/>
      <c r="E10" s="389"/>
      <c r="F10" s="389"/>
      <c r="G10" s="389"/>
      <c r="H10" s="389"/>
      <c r="I10" s="389"/>
      <c r="J10" s="389"/>
      <c r="K10" s="389"/>
      <c r="L10" s="389"/>
    </row>
    <row r="11" spans="1:12" ht="3" customHeight="1" x14ac:dyDescent="0.3">
      <c r="A11" s="4"/>
      <c r="B11" s="72"/>
      <c r="C11" s="72"/>
      <c r="D11" s="230"/>
      <c r="E11" s="230"/>
      <c r="F11" s="230"/>
      <c r="G11" s="230"/>
      <c r="H11" s="230"/>
      <c r="I11" s="230"/>
      <c r="J11" s="230"/>
      <c r="K11" s="230"/>
      <c r="L11" s="230"/>
    </row>
    <row r="12" spans="1:12" ht="15.6" x14ac:dyDescent="0.3">
      <c r="A12" s="43"/>
      <c r="B12" s="72" t="s">
        <v>6</v>
      </c>
      <c r="C12" s="72"/>
      <c r="D12" s="399"/>
      <c r="E12" s="400"/>
      <c r="F12" s="400"/>
      <c r="G12" s="400"/>
      <c r="H12" s="400"/>
      <c r="I12" s="400"/>
      <c r="J12" s="400"/>
      <c r="K12" s="226" t="s">
        <v>110</v>
      </c>
      <c r="L12" s="196"/>
    </row>
    <row r="13" spans="1:12" ht="3" customHeight="1" x14ac:dyDescent="0.3">
      <c r="A13" s="43"/>
      <c r="B13" s="72"/>
      <c r="C13" s="72"/>
      <c r="D13" s="74"/>
      <c r="E13" s="76"/>
      <c r="F13" s="76"/>
      <c r="G13" s="76"/>
      <c r="H13" s="76"/>
      <c r="I13" s="76"/>
      <c r="J13" s="76"/>
      <c r="K13" s="76"/>
      <c r="L13" s="76"/>
    </row>
    <row r="14" spans="1:12" ht="15.6" x14ac:dyDescent="0.3">
      <c r="A14" s="43"/>
      <c r="B14" s="72" t="s">
        <v>7</v>
      </c>
      <c r="C14" s="72"/>
      <c r="D14" s="402"/>
      <c r="E14" s="403"/>
      <c r="F14" s="403"/>
      <c r="G14" s="403"/>
      <c r="H14" s="403"/>
      <c r="I14" s="79"/>
      <c r="J14" s="73" t="s">
        <v>8</v>
      </c>
      <c r="K14" s="404"/>
      <c r="L14" s="404"/>
    </row>
    <row r="15" spans="1:12" ht="3" customHeight="1" x14ac:dyDescent="0.3">
      <c r="A15" s="4"/>
      <c r="B15" s="72"/>
      <c r="C15" s="72"/>
      <c r="D15" s="72"/>
      <c r="E15" s="72"/>
      <c r="F15" s="72"/>
      <c r="G15" s="72"/>
      <c r="H15" s="72"/>
      <c r="I15" s="72"/>
      <c r="J15" s="72"/>
      <c r="K15" s="74"/>
      <c r="L15" s="72"/>
    </row>
    <row r="16" spans="1:12" ht="15.6" x14ac:dyDescent="0.3">
      <c r="A16" s="4"/>
      <c r="B16" s="72" t="s">
        <v>9</v>
      </c>
      <c r="C16" s="72"/>
      <c r="D16" s="80"/>
      <c r="E16" s="395"/>
      <c r="F16" s="395"/>
      <c r="G16" s="79"/>
      <c r="H16" s="74"/>
      <c r="I16" s="79"/>
      <c r="J16" s="81"/>
      <c r="K16" s="398"/>
      <c r="L16" s="398"/>
    </row>
    <row r="17" spans="1:12" ht="15" x14ac:dyDescent="0.3">
      <c r="A17" s="4"/>
      <c r="B17" s="22" t="s">
        <v>10</v>
      </c>
      <c r="C17" s="22"/>
      <c r="D17" s="22"/>
      <c r="E17" s="22"/>
      <c r="F17" s="43"/>
      <c r="G17" s="51"/>
      <c r="H17" s="51"/>
      <c r="I17" s="51"/>
      <c r="J17" s="51"/>
      <c r="K17" s="51"/>
      <c r="L17" s="51"/>
    </row>
    <row r="18" spans="1:12" ht="15.6" x14ac:dyDescent="0.3">
      <c r="A18" s="43"/>
      <c r="B18" s="72" t="s">
        <v>15325</v>
      </c>
      <c r="C18" s="74"/>
      <c r="D18" s="77"/>
      <c r="E18" s="77"/>
      <c r="F18" s="77"/>
      <c r="G18" s="77"/>
      <c r="H18" s="77"/>
      <c r="I18" s="391"/>
      <c r="J18" s="391"/>
      <c r="K18" s="391"/>
      <c r="L18" s="391"/>
    </row>
    <row r="19" spans="1:12" ht="3" customHeight="1" x14ac:dyDescent="0.3">
      <c r="A19" s="11"/>
      <c r="B19" s="12"/>
      <c r="C19" s="9"/>
      <c r="D19" s="9"/>
      <c r="E19" s="9"/>
      <c r="F19" s="9"/>
      <c r="G19" s="9"/>
      <c r="H19" s="9"/>
      <c r="I19" s="9"/>
      <c r="J19" s="9"/>
      <c r="K19" s="9"/>
      <c r="L19" s="9"/>
    </row>
    <row r="20" spans="1:12" ht="17.399999999999999" x14ac:dyDescent="0.3">
      <c r="A20" s="13" t="s">
        <v>11</v>
      </c>
      <c r="B20" s="3" t="s">
        <v>12</v>
      </c>
      <c r="C20" s="42"/>
      <c r="D20" s="42"/>
      <c r="E20" s="42"/>
      <c r="F20" s="42"/>
      <c r="G20" s="42"/>
      <c r="H20" s="42"/>
      <c r="I20" s="42"/>
      <c r="J20" s="42"/>
      <c r="K20" s="42"/>
      <c r="L20" s="42"/>
    </row>
    <row r="21" spans="1:12" ht="3" customHeight="1" x14ac:dyDescent="0.3">
      <c r="A21" s="13"/>
      <c r="B21" s="3"/>
      <c r="C21" s="42"/>
      <c r="D21" s="42"/>
      <c r="E21" s="42"/>
      <c r="F21" s="42"/>
      <c r="G21" s="42"/>
      <c r="H21" s="42"/>
      <c r="I21" s="42"/>
      <c r="J21" s="42"/>
      <c r="K21" s="42"/>
      <c r="L21" s="42"/>
    </row>
    <row r="22" spans="1:12" ht="16.8" x14ac:dyDescent="0.3">
      <c r="A22" s="43"/>
      <c r="B22" s="75" t="s">
        <v>13</v>
      </c>
      <c r="C22" s="9"/>
      <c r="D22" s="9"/>
      <c r="E22" s="9"/>
      <c r="F22" s="51"/>
      <c r="G22" s="383" t="s">
        <v>15162</v>
      </c>
      <c r="H22" s="384"/>
      <c r="I22" s="384"/>
      <c r="J22" s="384"/>
      <c r="K22" s="197" t="s">
        <v>110</v>
      </c>
      <c r="L22" s="203" t="s">
        <v>109</v>
      </c>
    </row>
    <row r="23" spans="1:12" ht="3" customHeight="1" x14ac:dyDescent="0.3">
      <c r="A23" s="43"/>
      <c r="B23" s="14"/>
      <c r="C23" s="9"/>
      <c r="D23" s="9"/>
      <c r="E23" s="9"/>
      <c r="F23" s="9"/>
      <c r="G23" s="9"/>
      <c r="H23" s="9"/>
      <c r="I23" s="9"/>
      <c r="J23" s="9"/>
      <c r="K23" s="42"/>
      <c r="L23" s="42"/>
    </row>
    <row r="24" spans="1:12" ht="17.399999999999999" customHeight="1" x14ac:dyDescent="0.3">
      <c r="A24" s="43"/>
      <c r="B24" s="72" t="s">
        <v>14</v>
      </c>
      <c r="C24" s="72"/>
      <c r="D24" s="72"/>
      <c r="E24" s="395"/>
      <c r="F24" s="395"/>
      <c r="G24" s="406" t="str">
        <f>IFERROR(VLOOKUP(E24,Schools!$A$2:$B$3270,2,0),"")</f>
        <v/>
      </c>
      <c r="H24" s="407"/>
      <c r="I24" s="407"/>
      <c r="J24" s="408"/>
      <c r="K24" s="197" t="str">
        <f>IFERROR(VLOOKUP(E24,Schools!$A$2:$I$3270,9,0),"")</f>
        <v/>
      </c>
      <c r="L24" s="197" t="str">
        <f>IFERROR(VLOOKUP(E24,Schools!$A$2:$I$3270,8,0),"")</f>
        <v/>
      </c>
    </row>
    <row r="25" spans="1:12" ht="17.399999999999999" customHeight="1" x14ac:dyDescent="0.3">
      <c r="A25" s="43"/>
      <c r="B25" s="72" t="s">
        <v>16</v>
      </c>
      <c r="C25" s="72"/>
      <c r="D25" s="72"/>
      <c r="E25" s="405"/>
      <c r="F25" s="405"/>
      <c r="G25" s="406" t="str">
        <f>IFERROR(VLOOKUP(E25,Schools!$A$2:$B$3270,2,0),"")</f>
        <v/>
      </c>
      <c r="H25" s="407"/>
      <c r="I25" s="407"/>
      <c r="J25" s="408"/>
      <c r="K25" s="244" t="str">
        <f>IFERROR(VLOOKUP(E25,Schools!$A$2:$I$3270,9,0),"")</f>
        <v/>
      </c>
      <c r="L25" s="244" t="str">
        <f>IFERROR(VLOOKUP(E25,Schools!$A$2:$I$3270,8,0),"")</f>
        <v/>
      </c>
    </row>
    <row r="26" spans="1:12" ht="17.399999999999999" customHeight="1" x14ac:dyDescent="0.3">
      <c r="A26" s="43"/>
      <c r="B26" s="72" t="s">
        <v>17</v>
      </c>
      <c r="C26" s="72"/>
      <c r="D26" s="72"/>
      <c r="E26" s="395"/>
      <c r="F26" s="395"/>
      <c r="G26" s="406" t="str">
        <f>IFERROR(VLOOKUP(E26,Schools!$A$2:$B$3270,2,0),"")</f>
        <v/>
      </c>
      <c r="H26" s="407"/>
      <c r="I26" s="407"/>
      <c r="J26" s="408"/>
      <c r="K26" s="244" t="str">
        <f>IFERROR(VLOOKUP(E26,Schools!$A$2:$I$3270,9,0),"")</f>
        <v/>
      </c>
      <c r="L26" s="244" t="str">
        <f>IFERROR(VLOOKUP(E26,Schools!$A$2:$I$3270,8,0),"")</f>
        <v/>
      </c>
    </row>
    <row r="27" spans="1:12" ht="17.399999999999999" customHeight="1" x14ac:dyDescent="0.3">
      <c r="A27" s="43"/>
      <c r="B27" s="72" t="s">
        <v>18</v>
      </c>
      <c r="C27" s="72"/>
      <c r="D27" s="72"/>
      <c r="E27" s="395"/>
      <c r="F27" s="395"/>
      <c r="G27" s="406" t="str">
        <f>IFERROR(VLOOKUP(E27,Schools!$A$2:$B$3270,2,0),"")</f>
        <v/>
      </c>
      <c r="H27" s="407"/>
      <c r="I27" s="407"/>
      <c r="J27" s="408"/>
      <c r="K27" s="244" t="str">
        <f>IFERROR(VLOOKUP(E27,Schools!$A$2:$I$3270,9,0),"")</f>
        <v/>
      </c>
      <c r="L27" s="244" t="str">
        <f>IFERROR(VLOOKUP(E27,Schools!$A$2:$I$3270,8,0),"")</f>
        <v/>
      </c>
    </row>
    <row r="28" spans="1:12" ht="17.399999999999999" customHeight="1" x14ac:dyDescent="0.3">
      <c r="A28" s="43"/>
      <c r="B28" s="72" t="s">
        <v>19</v>
      </c>
      <c r="C28" s="72"/>
      <c r="D28" s="72"/>
      <c r="E28" s="395"/>
      <c r="F28" s="395"/>
      <c r="G28" s="406" t="str">
        <f>IFERROR(VLOOKUP(E28,Schools!$A$2:$B$3270,2,0),"")</f>
        <v/>
      </c>
      <c r="H28" s="407"/>
      <c r="I28" s="407"/>
      <c r="J28" s="408"/>
      <c r="K28" s="244" t="str">
        <f>IFERROR(VLOOKUP(E28,Schools!$A$2:$I$3270,9,0),"")</f>
        <v/>
      </c>
      <c r="L28" s="244" t="str">
        <f>IFERROR(VLOOKUP(E28,Schools!$A$2:$I$3270,8,0),"")</f>
        <v/>
      </c>
    </row>
    <row r="29" spans="1:12" s="97" customFormat="1" ht="17.399999999999999" customHeight="1" x14ac:dyDescent="0.3">
      <c r="A29" s="43"/>
      <c r="B29" s="72" t="s">
        <v>15263</v>
      </c>
      <c r="C29" s="72"/>
      <c r="D29" s="72"/>
      <c r="E29" s="395"/>
      <c r="F29" s="395"/>
      <c r="G29" s="406" t="str">
        <f>IFERROR(VLOOKUP(E29,Schools!$A$2:$B$3270,2,0),"")</f>
        <v/>
      </c>
      <c r="H29" s="407"/>
      <c r="I29" s="407"/>
      <c r="J29" s="408"/>
      <c r="K29" s="269" t="str">
        <f>IFERROR(VLOOKUP(E29,Schools!$A$2:$I$3270,9,0),"")</f>
        <v/>
      </c>
      <c r="L29" s="269" t="str">
        <f>IFERROR(VLOOKUP(E29,Schools!$A$2:$I$3270,8,0),"")</f>
        <v/>
      </c>
    </row>
    <row r="30" spans="1:12" s="97" customFormat="1" ht="17.399999999999999" customHeight="1" x14ac:dyDescent="0.3">
      <c r="A30" s="43"/>
      <c r="B30" s="72" t="s">
        <v>15264</v>
      </c>
      <c r="C30" s="72"/>
      <c r="D30" s="72"/>
      <c r="E30" s="395"/>
      <c r="F30" s="395"/>
      <c r="G30" s="406" t="str">
        <f>IFERROR(VLOOKUP(E30,Schools!$A$2:$B$3270,2,0),"")</f>
        <v/>
      </c>
      <c r="H30" s="407"/>
      <c r="I30" s="407"/>
      <c r="J30" s="408"/>
      <c r="K30" s="269" t="str">
        <f>IFERROR(VLOOKUP(E30,Schools!$A$2:$I$3270,9,0),"")</f>
        <v/>
      </c>
      <c r="L30" s="269" t="str">
        <f>IFERROR(VLOOKUP(E30,Schools!$A$2:$I$3270,8,0),"")</f>
        <v/>
      </c>
    </row>
    <row r="31" spans="1:12" s="97" customFormat="1" ht="17.399999999999999" customHeight="1" x14ac:dyDescent="0.3">
      <c r="A31" s="43"/>
      <c r="B31" s="72" t="s">
        <v>15265</v>
      </c>
      <c r="C31" s="72"/>
      <c r="D31" s="72"/>
      <c r="E31" s="395"/>
      <c r="F31" s="395"/>
      <c r="G31" s="406" t="str">
        <f>IFERROR(VLOOKUP(E31,Schools!$A$2:$B$3270,2,0),"")</f>
        <v/>
      </c>
      <c r="H31" s="407"/>
      <c r="I31" s="407"/>
      <c r="J31" s="408"/>
      <c r="K31" s="269" t="str">
        <f>IFERROR(VLOOKUP(E31,Schools!$A$2:$I$3270,9,0),"")</f>
        <v/>
      </c>
      <c r="L31" s="269" t="str">
        <f>IFERROR(VLOOKUP(E31,Schools!$A$2:$I$3270,8,0),"")</f>
        <v/>
      </c>
    </row>
    <row r="32" spans="1:12" s="97" customFormat="1" ht="17.399999999999999" customHeight="1" x14ac:dyDescent="0.3">
      <c r="A32" s="43"/>
      <c r="B32" s="72" t="s">
        <v>15266</v>
      </c>
      <c r="C32" s="72"/>
      <c r="D32" s="72"/>
      <c r="E32" s="395"/>
      <c r="F32" s="395"/>
      <c r="G32" s="406" t="str">
        <f>IFERROR(VLOOKUP(E32,Schools!$A$2:$B$3270,2,0),"")</f>
        <v/>
      </c>
      <c r="H32" s="407"/>
      <c r="I32" s="407"/>
      <c r="J32" s="408"/>
      <c r="K32" s="269" t="str">
        <f>IFERROR(VLOOKUP(E32,Schools!$A$2:$I$3270,9,0),"")</f>
        <v/>
      </c>
      <c r="L32" s="269" t="str">
        <f>IFERROR(VLOOKUP(E32,Schools!$A$2:$I$3270,8,0),"")</f>
        <v/>
      </c>
    </row>
    <row r="33" spans="1:12" s="97" customFormat="1" ht="17.399999999999999" customHeight="1" x14ac:dyDescent="0.3">
      <c r="A33" s="43"/>
      <c r="B33" s="72" t="s">
        <v>15267</v>
      </c>
      <c r="C33" s="72"/>
      <c r="D33" s="72"/>
      <c r="E33" s="395"/>
      <c r="F33" s="395"/>
      <c r="G33" s="406" t="str">
        <f>IFERROR(VLOOKUP(E33,Schools!$A$2:$B$3270,2,0),"")</f>
        <v/>
      </c>
      <c r="H33" s="407"/>
      <c r="I33" s="407"/>
      <c r="J33" s="408"/>
      <c r="K33" s="269" t="str">
        <f>IFERROR(VLOOKUP(E33,Schools!$A$2:$I$3270,9,0),"")</f>
        <v/>
      </c>
      <c r="L33" s="269" t="str">
        <f>IFERROR(VLOOKUP(E33,Schools!$A$2:$I$3270,8,0),"")</f>
        <v/>
      </c>
    </row>
    <row r="34" spans="1:12" ht="17.399999999999999" customHeight="1" x14ac:dyDescent="0.3">
      <c r="A34" s="43"/>
      <c r="B34" s="72" t="s">
        <v>15287</v>
      </c>
      <c r="C34" s="72"/>
      <c r="D34" s="4"/>
      <c r="E34" s="395"/>
      <c r="F34" s="395"/>
      <c r="G34" s="406" t="str">
        <f>IFERROR(VLOOKUP(E34,Schools!$A$2:$B$3270,2,0),"")</f>
        <v/>
      </c>
      <c r="H34" s="407"/>
      <c r="I34" s="407"/>
      <c r="J34" s="408"/>
      <c r="K34" s="274" t="str">
        <f>IFERROR(VLOOKUP(E34,Schools!$A$2:$I$3270,9,0),"")</f>
        <v/>
      </c>
      <c r="L34" s="274" t="str">
        <f>IFERROR(VLOOKUP(E34,Schools!$A$2:$I$3270,8,0),"")</f>
        <v/>
      </c>
    </row>
    <row r="35" spans="1:12" s="97" customFormat="1" ht="17.399999999999999" customHeight="1" x14ac:dyDescent="0.3">
      <c r="A35" s="43"/>
      <c r="B35" s="72" t="s">
        <v>15288</v>
      </c>
      <c r="C35" s="72"/>
      <c r="D35" s="4"/>
      <c r="E35" s="395"/>
      <c r="F35" s="395"/>
      <c r="G35" s="406" t="str">
        <f>IFERROR(VLOOKUP(E35,Schools!$A$2:$B$3270,2,0),"")</f>
        <v/>
      </c>
      <c r="H35" s="407"/>
      <c r="I35" s="407"/>
      <c r="J35" s="408"/>
      <c r="K35" s="274" t="str">
        <f>IFERROR(VLOOKUP(E35,Schools!$A$2:$I$3270,9,0),"")</f>
        <v/>
      </c>
      <c r="L35" s="274" t="str">
        <f>IFERROR(VLOOKUP(E35,Schools!$A$2:$I$3270,8,0),"")</f>
        <v/>
      </c>
    </row>
    <row r="36" spans="1:12" s="97" customFormat="1" ht="17.399999999999999" customHeight="1" x14ac:dyDescent="0.3">
      <c r="A36" s="43"/>
      <c r="B36" s="72" t="s">
        <v>15289</v>
      </c>
      <c r="C36" s="72"/>
      <c r="D36" s="4"/>
      <c r="E36" s="395"/>
      <c r="F36" s="395"/>
      <c r="G36" s="406" t="str">
        <f>IFERROR(VLOOKUP(E36,Schools!$A$2:$B$3270,2,0),"")</f>
        <v/>
      </c>
      <c r="H36" s="407"/>
      <c r="I36" s="407"/>
      <c r="J36" s="408"/>
      <c r="K36" s="274" t="str">
        <f>IFERROR(VLOOKUP(E36,Schools!$A$2:$I$3270,9,0),"")</f>
        <v/>
      </c>
      <c r="L36" s="274" t="str">
        <f>IFERROR(VLOOKUP(E36,Schools!$A$2:$I$3270,8,0),"")</f>
        <v/>
      </c>
    </row>
    <row r="37" spans="1:12" s="97" customFormat="1" ht="17.399999999999999" customHeight="1" x14ac:dyDescent="0.3">
      <c r="A37" s="43"/>
      <c r="B37" s="72" t="s">
        <v>15290</v>
      </c>
      <c r="C37" s="72"/>
      <c r="D37" s="4"/>
      <c r="E37" s="395"/>
      <c r="F37" s="395"/>
      <c r="G37" s="406" t="str">
        <f>IFERROR(VLOOKUP(E37,Schools!$A$2:$B$3270,2,0),"")</f>
        <v/>
      </c>
      <c r="H37" s="407"/>
      <c r="I37" s="407"/>
      <c r="J37" s="408"/>
      <c r="K37" s="274" t="str">
        <f>IFERROR(VLOOKUP(E37,Schools!$A$2:$I$3270,9,0),"")</f>
        <v/>
      </c>
      <c r="L37" s="274" t="str">
        <f>IFERROR(VLOOKUP(E37,Schools!$A$2:$I$3270,8,0),"")</f>
        <v/>
      </c>
    </row>
    <row r="38" spans="1:12" s="97" customFormat="1" ht="17.399999999999999" customHeight="1" x14ac:dyDescent="0.3">
      <c r="A38" s="43"/>
      <c r="B38" s="72" t="s">
        <v>15291</v>
      </c>
      <c r="C38" s="72"/>
      <c r="D38" s="4"/>
      <c r="E38" s="395"/>
      <c r="F38" s="395"/>
      <c r="G38" s="406" t="str">
        <f>IFERROR(VLOOKUP(E38,Schools!$A$2:$B$3270,2,0),"")</f>
        <v/>
      </c>
      <c r="H38" s="407"/>
      <c r="I38" s="407"/>
      <c r="J38" s="408"/>
      <c r="K38" s="274" t="str">
        <f>IFERROR(VLOOKUP(E38,Schools!$A$2:$I$3270,9,0),"")</f>
        <v/>
      </c>
      <c r="L38" s="274" t="str">
        <f>IFERROR(VLOOKUP(E38,Schools!$A$2:$I$3270,8,0),"")</f>
        <v/>
      </c>
    </row>
    <row r="39" spans="1:12" s="97" customFormat="1" ht="17.399999999999999" customHeight="1" x14ac:dyDescent="0.3">
      <c r="A39" s="43"/>
      <c r="B39" s="72" t="s">
        <v>15292</v>
      </c>
      <c r="C39" s="72"/>
      <c r="D39" s="4"/>
      <c r="E39" s="395"/>
      <c r="F39" s="395"/>
      <c r="G39" s="406" t="str">
        <f>IFERROR(VLOOKUP(E39,Schools!$A$2:$B$3270,2,0),"")</f>
        <v/>
      </c>
      <c r="H39" s="407"/>
      <c r="I39" s="407"/>
      <c r="J39" s="408"/>
      <c r="K39" s="274" t="str">
        <f>IFERROR(VLOOKUP(E39,Schools!$A$2:$I$3270,9,0),"")</f>
        <v/>
      </c>
      <c r="L39" s="274" t="str">
        <f>IFERROR(VLOOKUP(E39,Schools!$A$2:$I$3270,8,0),"")</f>
        <v/>
      </c>
    </row>
    <row r="40" spans="1:12" s="97" customFormat="1" ht="17.399999999999999" customHeight="1" x14ac:dyDescent="0.3">
      <c r="A40" s="43"/>
      <c r="B40" s="72" t="s">
        <v>15293</v>
      </c>
      <c r="C40" s="72"/>
      <c r="D40" s="4"/>
      <c r="E40" s="395"/>
      <c r="F40" s="395"/>
      <c r="G40" s="406" t="str">
        <f>IFERROR(VLOOKUP(E40,Schools!$A$2:$B$3270,2,0),"")</f>
        <v/>
      </c>
      <c r="H40" s="407"/>
      <c r="I40" s="407"/>
      <c r="J40" s="408"/>
      <c r="K40" s="274" t="str">
        <f>IFERROR(VLOOKUP(E40,Schools!$A$2:$I$3270,9,0),"")</f>
        <v/>
      </c>
      <c r="L40" s="274" t="str">
        <f>IFERROR(VLOOKUP(E40,Schools!$A$2:$I$3270,8,0),"")</f>
        <v/>
      </c>
    </row>
    <row r="41" spans="1:12" s="97" customFormat="1" ht="17.399999999999999" customHeight="1" x14ac:dyDescent="0.3">
      <c r="A41" s="43"/>
      <c r="B41" s="72" t="s">
        <v>15294</v>
      </c>
      <c r="C41" s="72"/>
      <c r="D41" s="4"/>
      <c r="E41" s="395"/>
      <c r="F41" s="395"/>
      <c r="G41" s="406" t="str">
        <f>IFERROR(VLOOKUP(E41,Schools!$A$2:$B$3270,2,0),"")</f>
        <v/>
      </c>
      <c r="H41" s="407"/>
      <c r="I41" s="407"/>
      <c r="J41" s="408"/>
      <c r="K41" s="274" t="str">
        <f>IFERROR(VLOOKUP(E41,Schools!$A$2:$I$3270,9,0),"")</f>
        <v/>
      </c>
      <c r="L41" s="274" t="str">
        <f>IFERROR(VLOOKUP(E41,Schools!$A$2:$I$3270,8,0),"")</f>
        <v/>
      </c>
    </row>
    <row r="42" spans="1:12" s="97" customFormat="1" ht="17.399999999999999" customHeight="1" x14ac:dyDescent="0.3">
      <c r="A42" s="43"/>
      <c r="B42" s="72" t="s">
        <v>15295</v>
      </c>
      <c r="C42" s="72"/>
      <c r="D42" s="4"/>
      <c r="E42" s="395"/>
      <c r="F42" s="395"/>
      <c r="G42" s="406" t="str">
        <f>IFERROR(VLOOKUP(E42,Schools!$A$2:$B$3270,2,0),"")</f>
        <v/>
      </c>
      <c r="H42" s="407"/>
      <c r="I42" s="407"/>
      <c r="J42" s="408"/>
      <c r="K42" s="274" t="str">
        <f>IFERROR(VLOOKUP(E42,Schools!$A$2:$I$3270,9,0),"")</f>
        <v/>
      </c>
      <c r="L42" s="274" t="str">
        <f>IFERROR(VLOOKUP(E42,Schools!$A$2:$I$3270,8,0),"")</f>
        <v/>
      </c>
    </row>
    <row r="43" spans="1:12" s="97" customFormat="1" ht="17.399999999999999" customHeight="1" x14ac:dyDescent="0.3">
      <c r="A43" s="43"/>
      <c r="B43" s="72" t="s">
        <v>15296</v>
      </c>
      <c r="C43" s="72"/>
      <c r="D43" s="4"/>
      <c r="E43" s="405"/>
      <c r="F43" s="405"/>
      <c r="G43" s="414" t="str">
        <f>IFERROR(VLOOKUP(E43,Schools!$A$2:$B$3270,2,0),"")</f>
        <v/>
      </c>
      <c r="H43" s="415"/>
      <c r="I43" s="415"/>
      <c r="J43" s="416"/>
      <c r="K43" s="281" t="str">
        <f>IFERROR(VLOOKUP(E43,Schools!$A$2:$I$3270,9,0),"")</f>
        <v/>
      </c>
      <c r="L43" s="281" t="str">
        <f>IFERROR(VLOOKUP(E43,Schools!$A$2:$I$3270,8,0),"")</f>
        <v/>
      </c>
    </row>
    <row r="44" spans="1:12" s="97" customFormat="1" ht="17.399999999999999" customHeight="1" x14ac:dyDescent="0.3">
      <c r="A44" s="43"/>
      <c r="B44" s="72" t="s">
        <v>15297</v>
      </c>
      <c r="C44" s="79"/>
      <c r="D44" s="56"/>
      <c r="E44" s="405"/>
      <c r="F44" s="405"/>
      <c r="G44" s="414" t="str">
        <f>IFERROR(VLOOKUP(E44,Schools!$A$2:$B$3270,2,0),"")</f>
        <v/>
      </c>
      <c r="H44" s="415"/>
      <c r="I44" s="415"/>
      <c r="J44" s="416"/>
      <c r="K44" s="281" t="str">
        <f>IFERROR(VLOOKUP(E44,Schools!$A$2:$I$3270,9,0),"")</f>
        <v/>
      </c>
      <c r="L44" s="281" t="str">
        <f>IFERROR(VLOOKUP(E44,Schools!$A$2:$I$3270,8,0),"")</f>
        <v/>
      </c>
    </row>
    <row r="45" spans="1:12" s="97" customFormat="1" ht="17.399999999999999" customHeight="1" x14ac:dyDescent="0.3">
      <c r="A45" s="43"/>
      <c r="B45" s="72" t="s">
        <v>15298</v>
      </c>
      <c r="C45" s="79"/>
      <c r="D45" s="56"/>
      <c r="E45" s="405"/>
      <c r="F45" s="405"/>
      <c r="G45" s="414" t="str">
        <f>IFERROR(VLOOKUP(E45,Schools!$A$2:$B$3270,2,0),"")</f>
        <v/>
      </c>
      <c r="H45" s="415"/>
      <c r="I45" s="415"/>
      <c r="J45" s="416"/>
      <c r="K45" s="281" t="str">
        <f>IFERROR(VLOOKUP(E45,Schools!$A$2:$I$3270,9,0),"")</f>
        <v/>
      </c>
      <c r="L45" s="281" t="str">
        <f>IFERROR(VLOOKUP(E45,Schools!$A$2:$I$3270,8,0),"")</f>
        <v/>
      </c>
    </row>
    <row r="46" spans="1:12" s="97" customFormat="1" ht="17.399999999999999" customHeight="1" x14ac:dyDescent="0.3">
      <c r="A46" s="43"/>
      <c r="B46" s="291"/>
      <c r="C46" s="292"/>
      <c r="D46" s="293"/>
      <c r="E46" s="294"/>
      <c r="F46" s="294"/>
      <c r="G46" s="282"/>
      <c r="H46" s="283"/>
      <c r="I46" s="283"/>
      <c r="J46" s="284"/>
      <c r="K46" s="274"/>
      <c r="L46" s="70"/>
    </row>
    <row r="47" spans="1:12" ht="15.6" x14ac:dyDescent="0.3">
      <c r="A47" s="55"/>
      <c r="B47" s="409" t="s">
        <v>20</v>
      </c>
      <c r="C47" s="409"/>
      <c r="D47" s="409"/>
      <c r="E47" s="409"/>
      <c r="F47" s="409"/>
      <c r="G47" s="409"/>
      <c r="H47" s="409"/>
      <c r="I47" s="409"/>
      <c r="J47" s="409"/>
      <c r="K47" s="183"/>
      <c r="L47" s="74" t="s">
        <v>21</v>
      </c>
    </row>
    <row r="48" spans="1:12" ht="3" customHeight="1" x14ac:dyDescent="0.3">
      <c r="A48" s="4"/>
      <c r="B48" s="4"/>
      <c r="C48" s="4"/>
      <c r="D48" s="4"/>
      <c r="E48" s="4"/>
      <c r="F48" s="4"/>
      <c r="G48" s="4"/>
      <c r="H48" s="56"/>
      <c r="I48" s="56"/>
      <c r="J48" s="56"/>
      <c r="K48" s="4"/>
      <c r="L48" s="4"/>
    </row>
    <row r="49" spans="1:13" ht="17.399999999999999" x14ac:dyDescent="0.3">
      <c r="A49" s="13" t="s">
        <v>22</v>
      </c>
      <c r="B49" s="3" t="s">
        <v>23</v>
      </c>
      <c r="C49" s="42"/>
      <c r="D49" s="42"/>
      <c r="E49" s="42"/>
      <c r="F49" s="42"/>
      <c r="G49" s="42"/>
      <c r="H49" s="385" t="str">
        <f>IF(K47="","Distance from home to base school must be entered","")</f>
        <v>Distance from home to base school must be entered</v>
      </c>
      <c r="I49" s="386"/>
      <c r="J49" s="386"/>
      <c r="K49" s="386"/>
      <c r="L49" s="386"/>
    </row>
    <row r="50" spans="1:13" ht="3" customHeight="1" x14ac:dyDescent="0.3">
      <c r="A50" s="13"/>
      <c r="B50" s="3"/>
      <c r="C50" s="42"/>
      <c r="D50" s="42"/>
      <c r="E50" s="42"/>
      <c r="F50" s="42"/>
      <c r="G50" s="42"/>
      <c r="H50" s="42"/>
      <c r="I50" s="42"/>
      <c r="J50" s="42"/>
      <c r="K50" s="42"/>
      <c r="L50" s="42"/>
    </row>
    <row r="51" spans="1:13" ht="3" customHeight="1" x14ac:dyDescent="0.3">
      <c r="A51" s="43"/>
      <c r="B51" s="83"/>
      <c r="C51" s="83"/>
      <c r="D51" s="83"/>
      <c r="E51" s="92"/>
      <c r="F51" s="92"/>
      <c r="G51" s="92"/>
      <c r="H51" s="92"/>
      <c r="I51" s="92"/>
      <c r="J51" s="92"/>
      <c r="K51" s="92"/>
      <c r="L51" s="92"/>
    </row>
    <row r="52" spans="1:13" ht="16.8" x14ac:dyDescent="0.3">
      <c r="A52" s="43"/>
      <c r="B52" s="82" t="s">
        <v>25</v>
      </c>
      <c r="C52" s="9"/>
      <c r="D52" s="9"/>
      <c r="E52" s="9"/>
      <c r="F52" s="9"/>
      <c r="G52" s="23" t="s">
        <v>15256</v>
      </c>
      <c r="H52" s="15"/>
      <c r="I52" s="15"/>
      <c r="J52" s="26" t="s">
        <v>15257</v>
      </c>
      <c r="K52" s="15"/>
      <c r="L52" s="23" t="s">
        <v>67</v>
      </c>
    </row>
    <row r="53" spans="1:13" ht="15.6" x14ac:dyDescent="0.3">
      <c r="A53" s="43"/>
      <c r="B53" s="299" t="s">
        <v>24</v>
      </c>
      <c r="C53" s="300"/>
      <c r="D53" s="301"/>
      <c r="E53" s="302" t="s">
        <v>15351</v>
      </c>
      <c r="F53" s="303"/>
      <c r="G53" s="304"/>
      <c r="H53" s="305" t="s">
        <v>15352</v>
      </c>
      <c r="I53" s="306"/>
      <c r="J53" s="307"/>
      <c r="K53" s="305" t="s">
        <v>15353</v>
      </c>
      <c r="L53" s="307"/>
    </row>
    <row r="54" spans="1:13" ht="16.8" x14ac:dyDescent="0.3">
      <c r="A54" s="43"/>
      <c r="B54" s="351" t="s">
        <v>15259</v>
      </c>
      <c r="C54" s="351"/>
      <c r="D54" s="351"/>
      <c r="E54" s="359">
        <v>37.950000000000003</v>
      </c>
      <c r="F54" s="361"/>
      <c r="G54" s="360"/>
      <c r="H54" s="359">
        <v>39.86</v>
      </c>
      <c r="I54" s="361"/>
      <c r="J54" s="360"/>
      <c r="K54" s="359">
        <v>44.79</v>
      </c>
      <c r="L54" s="360"/>
    </row>
    <row r="55" spans="1:13" ht="16.8" x14ac:dyDescent="0.3">
      <c r="A55" s="43"/>
      <c r="B55" s="351" t="s">
        <v>15260</v>
      </c>
      <c r="C55" s="351"/>
      <c r="D55" s="351"/>
      <c r="E55" s="338">
        <v>70</v>
      </c>
      <c r="F55" s="338"/>
      <c r="G55" s="338"/>
      <c r="H55" s="338">
        <v>73.209999999999994</v>
      </c>
      <c r="I55" s="338"/>
      <c r="J55" s="338"/>
      <c r="K55" s="359">
        <v>83.53</v>
      </c>
      <c r="L55" s="360"/>
    </row>
    <row r="56" spans="1:13" ht="16.8" x14ac:dyDescent="0.3">
      <c r="A56" s="43"/>
      <c r="B56" s="351" t="s">
        <v>15261</v>
      </c>
      <c r="C56" s="351"/>
      <c r="D56" s="351"/>
      <c r="E56" s="338">
        <v>27.55</v>
      </c>
      <c r="F56" s="338"/>
      <c r="G56" s="338"/>
      <c r="H56" s="338">
        <v>29.03</v>
      </c>
      <c r="I56" s="338"/>
      <c r="J56" s="338"/>
      <c r="K56" s="359">
        <v>32.21</v>
      </c>
      <c r="L56" s="360"/>
    </row>
    <row r="57" spans="1:13" ht="16.8" x14ac:dyDescent="0.3">
      <c r="A57" s="43"/>
      <c r="B57" s="351" t="s">
        <v>15262</v>
      </c>
      <c r="C57" s="351"/>
      <c r="D57" s="351"/>
      <c r="E57" s="338">
        <v>21.36</v>
      </c>
      <c r="F57" s="338"/>
      <c r="G57" s="338"/>
      <c r="H57" s="338">
        <v>22.23</v>
      </c>
      <c r="I57" s="338"/>
      <c r="J57" s="338"/>
      <c r="K57" s="338">
        <v>25.85</v>
      </c>
      <c r="L57" s="338"/>
    </row>
    <row r="58" spans="1:13" ht="7.95" customHeight="1" x14ac:dyDescent="0.3">
      <c r="A58" s="43"/>
      <c r="B58" s="50"/>
      <c r="C58" s="50"/>
      <c r="D58" s="50"/>
      <c r="E58" s="91"/>
      <c r="F58" s="91"/>
      <c r="G58" s="91"/>
      <c r="H58" s="91"/>
      <c r="I58" s="91"/>
      <c r="J58" s="91"/>
      <c r="K58" s="91"/>
      <c r="L58" s="91"/>
    </row>
    <row r="59" spans="1:13" ht="16.8" x14ac:dyDescent="0.3">
      <c r="A59" s="43"/>
      <c r="B59" s="71" t="s">
        <v>15150</v>
      </c>
      <c r="C59" s="9"/>
      <c r="E59" s="387"/>
      <c r="F59" s="388"/>
      <c r="G59" s="39"/>
      <c r="H59" s="39"/>
      <c r="I59" s="39"/>
      <c r="J59" s="73" t="s">
        <v>26</v>
      </c>
      <c r="K59" s="389"/>
      <c r="L59" s="389"/>
    </row>
    <row r="60" spans="1:13" ht="3" customHeight="1" x14ac:dyDescent="0.3">
      <c r="A60" s="43"/>
      <c r="B60" s="32"/>
      <c r="C60" s="4"/>
      <c r="D60" s="54"/>
      <c r="E60" s="54"/>
      <c r="F60" s="54"/>
      <c r="G60" s="4"/>
      <c r="H60" s="42"/>
      <c r="I60" s="4"/>
      <c r="J60" s="18"/>
      <c r="K60" s="45"/>
      <c r="L60" s="45"/>
    </row>
    <row r="61" spans="1:13" ht="15.6" x14ac:dyDescent="0.3">
      <c r="A61" s="43"/>
      <c r="B61" s="71" t="s">
        <v>27</v>
      </c>
      <c r="C61" s="4"/>
      <c r="D61" s="54"/>
      <c r="E61" s="389"/>
      <c r="F61" s="389"/>
      <c r="G61" s="389"/>
      <c r="H61" s="43"/>
      <c r="I61" s="4"/>
      <c r="J61" s="73" t="s">
        <v>28</v>
      </c>
      <c r="K61" s="390"/>
      <c r="L61" s="391"/>
    </row>
    <row r="62" spans="1:13" ht="19.95" customHeight="1" x14ac:dyDescent="0.3">
      <c r="A62" s="43"/>
      <c r="B62" s="89"/>
      <c r="C62" s="4"/>
      <c r="D62" s="54"/>
      <c r="E62" s="57"/>
      <c r="F62" s="57"/>
      <c r="G62" s="57"/>
      <c r="H62" s="43"/>
      <c r="I62" s="4"/>
      <c r="J62" s="17"/>
      <c r="K62" s="58"/>
      <c r="L62" s="59"/>
    </row>
    <row r="63" spans="1:13" ht="17.399999999999999" customHeight="1" x14ac:dyDescent="0.3">
      <c r="B63" s="2" t="s">
        <v>32</v>
      </c>
      <c r="C63" s="43"/>
      <c r="D63" s="42"/>
      <c r="E63" s="42"/>
      <c r="F63" s="42"/>
      <c r="G63" s="42"/>
      <c r="H63" s="42"/>
      <c r="I63" s="21"/>
      <c r="J63" s="21"/>
      <c r="K63" s="21"/>
      <c r="L63" s="21"/>
      <c r="M63" s="42"/>
    </row>
    <row r="64" spans="1:13" ht="18" customHeight="1" x14ac:dyDescent="0.3">
      <c r="B64" s="22" t="s">
        <v>33</v>
      </c>
      <c r="C64" s="43"/>
      <c r="D64" s="339"/>
      <c r="E64" s="339"/>
      <c r="F64" s="339"/>
      <c r="G64" s="62" t="s">
        <v>15335</v>
      </c>
      <c r="H64" s="339"/>
      <c r="I64" s="339"/>
      <c r="J64" s="43"/>
      <c r="K64" s="23" t="s">
        <v>36</v>
      </c>
      <c r="L64" s="327"/>
      <c r="M64" s="327"/>
    </row>
    <row r="65" spans="1:13" ht="17.399999999999999" x14ac:dyDescent="0.3">
      <c r="B65" s="4"/>
      <c r="C65" s="4"/>
      <c r="D65" s="42"/>
      <c r="E65" s="42"/>
      <c r="F65" s="42"/>
      <c r="G65" s="63"/>
      <c r="H65" s="42"/>
      <c r="I65" s="21"/>
      <c r="J65" s="21"/>
      <c r="K65" s="24"/>
      <c r="L65" s="21"/>
      <c r="M65" s="42"/>
    </row>
    <row r="66" spans="1:13" x14ac:dyDescent="0.3">
      <c r="B66" s="22" t="s">
        <v>34</v>
      </c>
      <c r="C66" s="43"/>
      <c r="D66" s="64"/>
      <c r="E66" s="64"/>
      <c r="F66" s="64"/>
      <c r="G66" s="10" t="s">
        <v>35</v>
      </c>
      <c r="H66" s="339"/>
      <c r="I66" s="339"/>
      <c r="J66" s="43"/>
      <c r="K66" s="23" t="s">
        <v>100</v>
      </c>
      <c r="L66" s="327"/>
      <c r="M66" s="327"/>
    </row>
    <row r="69" spans="1:13" x14ac:dyDescent="0.3">
      <c r="A69" s="330" t="s">
        <v>42</v>
      </c>
      <c r="B69" s="334" t="s">
        <v>15148</v>
      </c>
      <c r="C69" s="335"/>
      <c r="D69" s="335"/>
      <c r="E69" s="335"/>
      <c r="F69" s="335"/>
      <c r="G69" s="335"/>
      <c r="H69" s="335"/>
      <c r="I69" s="335"/>
      <c r="J69" s="335"/>
      <c r="K69" s="335"/>
      <c r="L69" s="335"/>
    </row>
    <row r="70" spans="1:13" s="97" customFormat="1" x14ac:dyDescent="0.3">
      <c r="A70" s="331"/>
      <c r="B70" s="335"/>
      <c r="C70" s="335"/>
      <c r="D70" s="335"/>
      <c r="E70" s="335"/>
      <c r="F70" s="335"/>
      <c r="G70" s="335"/>
      <c r="H70" s="335"/>
      <c r="I70" s="335"/>
      <c r="J70" s="335"/>
      <c r="K70" s="335"/>
      <c r="L70" s="335"/>
    </row>
    <row r="71" spans="1:13" s="97" customFormat="1" ht="18" x14ac:dyDescent="0.3">
      <c r="A71" s="271"/>
      <c r="B71" s="280" t="s">
        <v>15268</v>
      </c>
      <c r="C71" s="272"/>
      <c r="D71" s="272"/>
      <c r="E71" s="272"/>
      <c r="F71" s="272"/>
      <c r="G71" s="272"/>
      <c r="H71" s="272"/>
      <c r="I71" s="272"/>
      <c r="J71" s="272"/>
      <c r="K71" s="272"/>
      <c r="L71" s="272"/>
    </row>
    <row r="72" spans="1:13" s="97" customFormat="1" x14ac:dyDescent="0.3">
      <c r="A72" s="271"/>
      <c r="B72" s="298" t="s">
        <v>15133</v>
      </c>
      <c r="C72" s="311">
        <f>IFERROR(VLOOKUP(B72,Routes!$A$1:$F$6,2,2),"")</f>
        <v>0</v>
      </c>
      <c r="D72" s="311"/>
      <c r="E72" s="311"/>
      <c r="F72" s="311"/>
      <c r="G72" s="311"/>
      <c r="H72" s="210">
        <f>IFERROR(VLOOKUP(B72,Routes!$A$1:$D$6,3,2),"")</f>
        <v>0</v>
      </c>
      <c r="I72" s="210">
        <f>IFERROR(VLOOKUP($B$72,Routes!$A$1:$D$6,4,2),"")</f>
        <v>0</v>
      </c>
      <c r="J72" s="273">
        <f>IFERROR(VLOOKUP($B$72,Routes!$A$1:$G$6,5,2),"")</f>
        <v>0</v>
      </c>
      <c r="K72" s="273">
        <f>IFERROR(VLOOKUP($B$72,Routes!$A$1:$G$6,6,2),"")</f>
        <v>0</v>
      </c>
      <c r="L72" s="273">
        <f>IFERROR(VLOOKUP($B$72,Routes!$A$1:$G$11,7,2),"")</f>
        <v>0</v>
      </c>
    </row>
    <row r="73" spans="1:13" s="97" customFormat="1" x14ac:dyDescent="0.3">
      <c r="A73" s="271"/>
      <c r="B73" s="340"/>
      <c r="C73" s="341"/>
      <c r="D73" s="341"/>
      <c r="E73" s="341"/>
      <c r="F73" s="341"/>
      <c r="G73" s="341"/>
      <c r="H73" s="341"/>
      <c r="I73" s="341"/>
      <c r="J73" s="341"/>
      <c r="K73" s="341"/>
      <c r="L73" s="342"/>
    </row>
    <row r="74" spans="1:13" s="97" customFormat="1" ht="15" customHeight="1" x14ac:dyDescent="0.35">
      <c r="A74" s="271"/>
      <c r="B74" s="297" t="s">
        <v>15269</v>
      </c>
      <c r="C74" s="278"/>
      <c r="D74" s="278"/>
      <c r="E74" s="278"/>
      <c r="F74" s="278"/>
      <c r="G74" s="278"/>
      <c r="H74" s="278"/>
      <c r="I74" s="278"/>
      <c r="J74" s="278"/>
      <c r="K74" s="278"/>
      <c r="L74" s="279"/>
    </row>
    <row r="75" spans="1:13" s="97" customFormat="1" x14ac:dyDescent="0.3">
      <c r="A75" s="22"/>
      <c r="B75" s="343" t="s">
        <v>15324</v>
      </c>
      <c r="C75" s="343"/>
      <c r="D75" s="343"/>
      <c r="E75" s="343"/>
      <c r="F75" s="343"/>
      <c r="G75" s="343"/>
      <c r="H75" s="288" t="s">
        <v>15139</v>
      </c>
      <c r="I75" s="289" t="s">
        <v>110</v>
      </c>
      <c r="J75" s="417" t="s">
        <v>15140</v>
      </c>
      <c r="K75" s="418"/>
      <c r="L75" s="419"/>
    </row>
    <row r="76" spans="1:13" s="97" customFormat="1" ht="13.05" customHeight="1" x14ac:dyDescent="0.3">
      <c r="A76" s="22"/>
      <c r="B76" s="212" t="s">
        <v>15270</v>
      </c>
      <c r="C76" s="308" t="s">
        <v>15326</v>
      </c>
      <c r="D76" s="308"/>
      <c r="E76" s="308"/>
      <c r="F76" s="308"/>
      <c r="G76" s="223"/>
      <c r="H76" s="309" t="s">
        <v>15310</v>
      </c>
      <c r="I76" s="310"/>
      <c r="J76" s="310"/>
      <c r="K76" s="287" t="s">
        <v>113</v>
      </c>
      <c r="L76" s="214">
        <f>IF(AND(K76="Y",G76&gt;0),G76-($K$47*2),G76)</f>
        <v>0</v>
      </c>
    </row>
    <row r="77" spans="1:13" s="97" customFormat="1" ht="25.5" customHeight="1" x14ac:dyDescent="0.3">
      <c r="A77" s="248"/>
      <c r="B77" s="298" t="s">
        <v>15134</v>
      </c>
      <c r="C77" s="311" t="str">
        <f>IFERROR(VLOOKUP(B77,Routes!$A$1:$F$23,2,2),"")</f>
        <v/>
      </c>
      <c r="D77" s="311"/>
      <c r="E77" s="311"/>
      <c r="F77" s="311"/>
      <c r="G77" s="311"/>
      <c r="H77" s="210">
        <f>IFERROR(VLOOKUP(B77,Routes!$A$1:$D$23,3,2),"")</f>
        <v>0</v>
      </c>
      <c r="I77" s="210" t="str">
        <f>IFERROR(VLOOKUP($B$77,Routes!$A$1:$D$23,4,2),"")</f>
        <v/>
      </c>
      <c r="J77" s="211" t="str">
        <f>IFERROR(VLOOKUP($B$77,Routes!$A$1:$G$23,5,2),"")</f>
        <v/>
      </c>
      <c r="K77" s="211" t="str">
        <f>IFERROR(VLOOKUP($B$77,Routes!$A$1:$G$23,6,2),"")</f>
        <v/>
      </c>
      <c r="L77" s="211" t="str">
        <f>IFERROR(VLOOKUP($B$77,Routes!$A$1:$G$23,7,2),"")</f>
        <v/>
      </c>
    </row>
    <row r="78" spans="1:13" s="97" customFormat="1" ht="13.05" customHeight="1" x14ac:dyDescent="0.3">
      <c r="A78" s="22"/>
      <c r="B78" s="212" t="s">
        <v>15271</v>
      </c>
      <c r="C78" s="308" t="s">
        <v>15327</v>
      </c>
      <c r="D78" s="308"/>
      <c r="E78" s="308"/>
      <c r="F78" s="308"/>
      <c r="G78" s="223"/>
      <c r="H78" s="309" t="s">
        <v>15310</v>
      </c>
      <c r="I78" s="310"/>
      <c r="J78" s="310"/>
      <c r="K78" s="287" t="s">
        <v>113</v>
      </c>
      <c r="L78" s="214">
        <f>IF(AND(K78="Y",G78&gt;0),G78-($K$47*2),G78)</f>
        <v>0</v>
      </c>
    </row>
    <row r="79" spans="1:13" s="97" customFormat="1" ht="25.5" customHeight="1" x14ac:dyDescent="0.3">
      <c r="A79" s="248"/>
      <c r="B79" s="298" t="s">
        <v>15135</v>
      </c>
      <c r="C79" s="311" t="str">
        <f>IFERROR(VLOOKUP(B79,Routes!$A$1:$F$23,2,2),"")</f>
        <v/>
      </c>
      <c r="D79" s="311"/>
      <c r="E79" s="311"/>
      <c r="F79" s="311"/>
      <c r="G79" s="311"/>
      <c r="H79" s="210">
        <f>IFERROR(VLOOKUP(B79,Routes!$A$1:$D$23,3,2),"")</f>
        <v>0</v>
      </c>
      <c r="I79" s="210" t="str">
        <f>IFERROR(VLOOKUP($B$79,Routes!$A$1:$D$23,4,2),"")</f>
        <v/>
      </c>
      <c r="J79" s="270" t="str">
        <f>IFERROR(VLOOKUP($B$79,Routes!$A$1:$G$23,5,2),"")</f>
        <v/>
      </c>
      <c r="K79" s="270" t="str">
        <f>IFERROR(VLOOKUP($B$79,Routes!$A$1:$G$23,6,2),"")</f>
        <v/>
      </c>
      <c r="L79" s="270" t="str">
        <f>IFERROR(VLOOKUP($B$79,Routes!$A$1:$G$23,7,2),"")</f>
        <v/>
      </c>
    </row>
    <row r="80" spans="1:13" s="97" customFormat="1" ht="13.05" customHeight="1" x14ac:dyDescent="0.3">
      <c r="A80" s="22"/>
      <c r="B80" s="296" t="s">
        <v>15272</v>
      </c>
      <c r="C80" s="308" t="s">
        <v>15328</v>
      </c>
      <c r="D80" s="308"/>
      <c r="E80" s="308"/>
      <c r="F80" s="308"/>
      <c r="G80" s="223"/>
      <c r="H80" s="309" t="s">
        <v>15310</v>
      </c>
      <c r="I80" s="310"/>
      <c r="J80" s="310"/>
      <c r="K80" s="287" t="s">
        <v>113</v>
      </c>
      <c r="L80" s="214">
        <f>IF(AND(K80="Y",G80&gt;0),G80-($K$47*2),G80)</f>
        <v>0</v>
      </c>
    </row>
    <row r="81" spans="1:12" s="97" customFormat="1" ht="25.5" customHeight="1" x14ac:dyDescent="0.3">
      <c r="A81" s="248"/>
      <c r="B81" s="298" t="s">
        <v>15136</v>
      </c>
      <c r="C81" s="311" t="str">
        <f>IFERROR(VLOOKUP(B81,Routes!$A$1:$F$23,2,2),"")</f>
        <v/>
      </c>
      <c r="D81" s="311"/>
      <c r="E81" s="311"/>
      <c r="F81" s="311"/>
      <c r="G81" s="311"/>
      <c r="H81" s="210">
        <f>IFERROR(VLOOKUP(B81,Routes!$A$1:$D$23,3,2),"")</f>
        <v>0</v>
      </c>
      <c r="I81" s="210" t="str">
        <f>IFERROR(VLOOKUP($B$81,Routes!$A$1:$D$23,4,2),"")</f>
        <v/>
      </c>
      <c r="J81" s="270" t="str">
        <f>IFERROR(VLOOKUP($B$81,Routes!$A$1:$G$23,5,2),"")</f>
        <v/>
      </c>
      <c r="K81" s="270" t="str">
        <f>IFERROR(VLOOKUP($B$81,Routes!$A$1:$G$23,6,2),"")</f>
        <v/>
      </c>
      <c r="L81" s="270" t="str">
        <f>IFERROR(VLOOKUP($B$81,Routes!$A$1:$G$23,7,2),"")</f>
        <v/>
      </c>
    </row>
    <row r="82" spans="1:12" s="97" customFormat="1" ht="13.05" customHeight="1" x14ac:dyDescent="0.3">
      <c r="A82" s="22"/>
      <c r="B82" s="212" t="s">
        <v>15273</v>
      </c>
      <c r="C82" s="308" t="s">
        <v>15329</v>
      </c>
      <c r="D82" s="308"/>
      <c r="E82" s="308"/>
      <c r="F82" s="308"/>
      <c r="G82" s="223"/>
      <c r="H82" s="309" t="s">
        <v>15310</v>
      </c>
      <c r="I82" s="310"/>
      <c r="J82" s="310"/>
      <c r="K82" s="287" t="s">
        <v>113</v>
      </c>
      <c r="L82" s="214">
        <f>IF(AND(K82="Y",G82&gt;0),G82-($K$47*2),G82)</f>
        <v>0</v>
      </c>
    </row>
    <row r="83" spans="1:12" s="97" customFormat="1" ht="25.5" customHeight="1" x14ac:dyDescent="0.3">
      <c r="A83" s="248"/>
      <c r="B83" s="298" t="s">
        <v>15137</v>
      </c>
      <c r="C83" s="311" t="str">
        <f>IFERROR(VLOOKUP(B83,Routes!$A$1:$F$23,2,2),"")</f>
        <v/>
      </c>
      <c r="D83" s="311"/>
      <c r="E83" s="311"/>
      <c r="F83" s="311"/>
      <c r="G83" s="311"/>
      <c r="H83" s="210">
        <f>IFERROR(VLOOKUP(B83,Routes!$A$1:$D$23,3,2),"")</f>
        <v>0</v>
      </c>
      <c r="I83" s="210" t="str">
        <f>IFERROR(VLOOKUP($B$83,Routes!$A$1:$D$23,4,2),"")</f>
        <v/>
      </c>
      <c r="J83" s="270" t="str">
        <f>IFERROR(VLOOKUP($B$83,Routes!$A$1:$G$23,5,2),"")</f>
        <v/>
      </c>
      <c r="K83" s="270" t="str">
        <f>IFERROR(VLOOKUP($B$83,Routes!$A$1:$G$23,6,2),"")</f>
        <v/>
      </c>
      <c r="L83" s="270" t="str">
        <f>IFERROR(VLOOKUP($B$83,Routes!$A$1:$G$23,7,2),"")</f>
        <v/>
      </c>
    </row>
    <row r="84" spans="1:12" s="97" customFormat="1" ht="13.05" customHeight="1" x14ac:dyDescent="0.3">
      <c r="A84" s="22"/>
      <c r="B84" s="212" t="s">
        <v>15274</v>
      </c>
      <c r="C84" s="308" t="s">
        <v>15330</v>
      </c>
      <c r="D84" s="308"/>
      <c r="E84" s="308"/>
      <c r="F84" s="308"/>
      <c r="G84" s="223"/>
      <c r="H84" s="309" t="s">
        <v>15310</v>
      </c>
      <c r="I84" s="310"/>
      <c r="J84" s="310"/>
      <c r="K84" s="287" t="s">
        <v>113</v>
      </c>
      <c r="L84" s="214">
        <f>IF(AND(K84="Y",G84&gt;0),G84-($K$47*2),G84)</f>
        <v>0</v>
      </c>
    </row>
    <row r="85" spans="1:12" s="97" customFormat="1" ht="25.5" customHeight="1" x14ac:dyDescent="0.3">
      <c r="A85" s="248"/>
      <c r="B85" s="298" t="s">
        <v>15138</v>
      </c>
      <c r="C85" s="311" t="str">
        <f>IFERROR(VLOOKUP(B85,Routes!$A$1:$F$23,2,2),"")</f>
        <v/>
      </c>
      <c r="D85" s="311"/>
      <c r="E85" s="311"/>
      <c r="F85" s="311"/>
      <c r="G85" s="311"/>
      <c r="H85" s="210">
        <f>IFERROR(VLOOKUP(B85,Routes!$A$1:$D$23,3,2),"")</f>
        <v>0</v>
      </c>
      <c r="I85" s="210" t="str">
        <f>IFERROR(VLOOKUP($B$85,Routes!$A$1:$D$23,4,2),"")</f>
        <v/>
      </c>
      <c r="J85" s="270" t="str">
        <f>IFERROR(VLOOKUP($B$85,Routes!$A$1:$G$23,5,2),"")</f>
        <v/>
      </c>
      <c r="K85" s="270" t="str">
        <f>IFERROR(VLOOKUP($B$85,Routes!$A$1:$G$23,6,2),"")</f>
        <v/>
      </c>
      <c r="L85" s="270" t="str">
        <f>IFERROR(VLOOKUP($B$85,Routes!$A$1:$G$23,7,2),"")</f>
        <v/>
      </c>
    </row>
    <row r="86" spans="1:12" s="97" customFormat="1" ht="13.05" customHeight="1" x14ac:dyDescent="0.3">
      <c r="A86" s="22"/>
      <c r="B86" s="212" t="s">
        <v>15275</v>
      </c>
      <c r="C86" s="308" t="s">
        <v>15331</v>
      </c>
      <c r="D86" s="308"/>
      <c r="E86" s="308"/>
      <c r="F86" s="308"/>
      <c r="G86" s="223"/>
      <c r="H86" s="309" t="s">
        <v>15310</v>
      </c>
      <c r="I86" s="310"/>
      <c r="J86" s="310"/>
      <c r="K86" s="287" t="s">
        <v>113</v>
      </c>
      <c r="L86" s="214">
        <f>IF(AND(K86="Y",G86&gt;0),G86-($K$47*2),G86)</f>
        <v>0</v>
      </c>
    </row>
    <row r="87" spans="1:12" s="97" customFormat="1" ht="25.5" customHeight="1" x14ac:dyDescent="0.3">
      <c r="A87" s="248"/>
      <c r="B87" s="298" t="s">
        <v>15282</v>
      </c>
      <c r="C87" s="311" t="str">
        <f>IFERROR(VLOOKUP(B87,Routes!$A$1:$F$23,2,2),"")</f>
        <v/>
      </c>
      <c r="D87" s="311"/>
      <c r="E87" s="311"/>
      <c r="F87" s="311"/>
      <c r="G87" s="311"/>
      <c r="H87" s="210">
        <f>IFERROR(VLOOKUP(B87,Routes!$A$1:$D$23,3,2),"")</f>
        <v>0</v>
      </c>
      <c r="I87" s="210" t="str">
        <f>IFERROR(VLOOKUP($B$87,Routes!$A$1:$D$23,4,2),"")</f>
        <v/>
      </c>
      <c r="J87" s="270" t="str">
        <f>IFERROR(VLOOKUP($B$87,Routes!$A$1:$G$23,5,2),"")</f>
        <v/>
      </c>
      <c r="K87" s="270" t="str">
        <f>IFERROR(VLOOKUP($B$87,Routes!$A$1:$G$23,6,2),"")</f>
        <v/>
      </c>
      <c r="L87" s="270" t="str">
        <f>IFERROR(VLOOKUP($B$87,Routes!$A$1:$G$23,7,2),"")</f>
        <v/>
      </c>
    </row>
    <row r="88" spans="1:12" s="97" customFormat="1" ht="13.05" customHeight="1" x14ac:dyDescent="0.3">
      <c r="A88" s="22"/>
      <c r="B88" s="212" t="s">
        <v>15276</v>
      </c>
      <c r="C88" s="308" t="s">
        <v>15332</v>
      </c>
      <c r="D88" s="308"/>
      <c r="E88" s="308"/>
      <c r="F88" s="308"/>
      <c r="G88" s="223"/>
      <c r="H88" s="309" t="s">
        <v>15310</v>
      </c>
      <c r="I88" s="310"/>
      <c r="J88" s="310"/>
      <c r="K88" s="287" t="s">
        <v>113</v>
      </c>
      <c r="L88" s="214">
        <f>IF(AND(K88="Y",G88&gt;0),G88-($K$47*2),G88)</f>
        <v>0</v>
      </c>
    </row>
    <row r="89" spans="1:12" s="97" customFormat="1" ht="25.5" customHeight="1" x14ac:dyDescent="0.3">
      <c r="A89" s="248"/>
      <c r="B89" s="298" t="s">
        <v>15283</v>
      </c>
      <c r="C89" s="311" t="str">
        <f>IFERROR(VLOOKUP(B89,Routes!$A$1:$F$23,2,2),"")</f>
        <v/>
      </c>
      <c r="D89" s="311"/>
      <c r="E89" s="311"/>
      <c r="F89" s="311"/>
      <c r="G89" s="311"/>
      <c r="H89" s="210">
        <f>IFERROR(VLOOKUP(B89,Routes!$A$1:$D$23,3,2),"")</f>
        <v>0</v>
      </c>
      <c r="I89" s="210" t="str">
        <f>IFERROR(VLOOKUP($B$89,Routes!$A$1:$D$23,4,2),"")</f>
        <v/>
      </c>
      <c r="J89" s="270" t="str">
        <f>IFERROR(VLOOKUP($B$89,Routes!$A$1:$G$23,5,2),"")</f>
        <v/>
      </c>
      <c r="K89" s="270" t="str">
        <f>IFERROR(VLOOKUP($B$89,Routes!$A$1:$G$23,6,2),"")</f>
        <v/>
      </c>
      <c r="L89" s="270" t="str">
        <f>IFERROR(VLOOKUP($B$89,Routes!$A$1:$G$23,7,2),"")</f>
        <v/>
      </c>
    </row>
    <row r="90" spans="1:12" s="97" customFormat="1" ht="13.05" customHeight="1" x14ac:dyDescent="0.3">
      <c r="A90" s="22"/>
      <c r="B90" s="212" t="s">
        <v>15277</v>
      </c>
      <c r="C90" s="308" t="s">
        <v>15333</v>
      </c>
      <c r="D90" s="308"/>
      <c r="E90" s="308"/>
      <c r="F90" s="308"/>
      <c r="G90" s="223"/>
      <c r="H90" s="309" t="s">
        <v>15310</v>
      </c>
      <c r="I90" s="310"/>
      <c r="J90" s="310"/>
      <c r="K90" s="287" t="s">
        <v>113</v>
      </c>
      <c r="L90" s="214">
        <f>IF(AND(K90="Y",G90&gt;0),G90-($K$47*2),G90)</f>
        <v>0</v>
      </c>
    </row>
    <row r="91" spans="1:12" s="97" customFormat="1" ht="25.5" customHeight="1" x14ac:dyDescent="0.3">
      <c r="A91" s="248"/>
      <c r="B91" s="298" t="s">
        <v>15284</v>
      </c>
      <c r="C91" s="311" t="str">
        <f>IFERROR(VLOOKUP(B91,Routes!$A$1:$F$23,2,2),"")</f>
        <v/>
      </c>
      <c r="D91" s="311"/>
      <c r="E91" s="311"/>
      <c r="F91" s="311"/>
      <c r="G91" s="311"/>
      <c r="H91" s="210">
        <f>IFERROR(VLOOKUP(B91,Routes!$A$1:$D$23,3,2),"")</f>
        <v>0</v>
      </c>
      <c r="I91" s="210" t="str">
        <f>IFERROR(VLOOKUP($B$91,Routes!$A$1:$D$23,4,2),"")</f>
        <v/>
      </c>
      <c r="J91" s="270" t="str">
        <f>IFERROR(VLOOKUP($B$91,Routes!$A$1:$G$23,5,2),"")</f>
        <v/>
      </c>
      <c r="K91" s="270" t="str">
        <f>IFERROR(VLOOKUP($B$91,Routes!$A$1:$G$23,6,2),"")</f>
        <v/>
      </c>
      <c r="L91" s="270" t="str">
        <f>IFERROR(VLOOKUP($B$91,Routes!$A$1:$G$23,7,2),"")</f>
        <v/>
      </c>
    </row>
    <row r="92" spans="1:12" s="97" customFormat="1" ht="13.05" customHeight="1" x14ac:dyDescent="0.3">
      <c r="A92" s="22"/>
      <c r="B92" s="212" t="s">
        <v>15278</v>
      </c>
      <c r="C92" s="308" t="s">
        <v>15334</v>
      </c>
      <c r="D92" s="308"/>
      <c r="E92" s="308"/>
      <c r="F92" s="308"/>
      <c r="G92" s="223"/>
      <c r="H92" s="309" t="s">
        <v>15310</v>
      </c>
      <c r="I92" s="310"/>
      <c r="J92" s="310"/>
      <c r="K92" s="287" t="s">
        <v>113</v>
      </c>
      <c r="L92" s="214">
        <f>IF(AND(K92="Y",G92&gt;0),G92-($K$47*2),G92)</f>
        <v>0</v>
      </c>
    </row>
    <row r="93" spans="1:12" s="97" customFormat="1" ht="25.5" customHeight="1" x14ac:dyDescent="0.3">
      <c r="A93" s="248"/>
      <c r="B93" s="298" t="s">
        <v>15285</v>
      </c>
      <c r="C93" s="311" t="str">
        <f>IFERROR(VLOOKUP(B93,Routes!$A$1:$F$23,2,2),"")</f>
        <v/>
      </c>
      <c r="D93" s="311"/>
      <c r="E93" s="311"/>
      <c r="F93" s="311"/>
      <c r="G93" s="311"/>
      <c r="H93" s="210">
        <f>IFERROR(VLOOKUP(B93,Routes!$A$1:$D$23,3,2),"")</f>
        <v>0</v>
      </c>
      <c r="I93" s="210" t="str">
        <f>IFERROR(VLOOKUP($B$93,Routes!$A$1:$D$23,4,2),"")</f>
        <v/>
      </c>
      <c r="J93" s="270" t="str">
        <f>IFERROR(VLOOKUP($B$93,Routes!$A$1:$G$23,5,2),"")</f>
        <v/>
      </c>
      <c r="K93" s="270" t="str">
        <f>IFERROR(VLOOKUP($B$93,Routes!$A$1:$G$23,6,2),"")</f>
        <v/>
      </c>
      <c r="L93" s="270" t="str">
        <f>IFERROR(VLOOKUP($B$93,Routes!$A$1:$G$23,7,2),"")</f>
        <v/>
      </c>
    </row>
    <row r="94" spans="1:12" s="97" customFormat="1" ht="13.05" customHeight="1" x14ac:dyDescent="0.3">
      <c r="A94" s="22"/>
      <c r="B94" s="212" t="s">
        <v>15279</v>
      </c>
      <c r="C94" s="308" t="s">
        <v>15336</v>
      </c>
      <c r="D94" s="308"/>
      <c r="E94" s="308"/>
      <c r="F94" s="308"/>
      <c r="G94" s="223"/>
      <c r="H94" s="309" t="s">
        <v>15310</v>
      </c>
      <c r="I94" s="310"/>
      <c r="J94" s="310"/>
      <c r="K94" s="287" t="s">
        <v>113</v>
      </c>
      <c r="L94" s="214">
        <f>IF(AND(K94="Y",G94&gt;0),G94-($K$47*2),G94)</f>
        <v>0</v>
      </c>
    </row>
    <row r="95" spans="1:12" s="97" customFormat="1" ht="25.5" customHeight="1" x14ac:dyDescent="0.3">
      <c r="A95" s="248"/>
      <c r="B95" s="298" t="s">
        <v>15286</v>
      </c>
      <c r="C95" s="311" t="str">
        <f>IFERROR(VLOOKUP(B95,Routes!$A$1:$F$23,2,2),"")</f>
        <v/>
      </c>
      <c r="D95" s="311"/>
      <c r="E95" s="311"/>
      <c r="F95" s="311"/>
      <c r="G95" s="311"/>
      <c r="H95" s="210">
        <f>IFERROR(VLOOKUP(B95,Routes!$A$1:$D$23,3,2),"")</f>
        <v>0</v>
      </c>
      <c r="I95" s="210" t="str">
        <f>IFERROR(VLOOKUP($B$95,Routes!$A$1:$D$23,4,2),"")</f>
        <v/>
      </c>
      <c r="J95" s="270" t="str">
        <f>IFERROR(VLOOKUP($B$95,Routes!$A$1:$G$23,5,2),"")</f>
        <v/>
      </c>
      <c r="K95" s="270" t="str">
        <f>IFERROR(VLOOKUP($B$95,Routes!$A$1:$G$23,6,2),"")</f>
        <v/>
      </c>
      <c r="L95" s="270" t="str">
        <f>IFERROR(VLOOKUP($B$95,Routes!$A$1:$G$23,7,2),"")</f>
        <v/>
      </c>
    </row>
    <row r="96" spans="1:12" s="97" customFormat="1" ht="13.05" customHeight="1" x14ac:dyDescent="0.3">
      <c r="A96" s="248"/>
      <c r="B96" s="212" t="s">
        <v>15280</v>
      </c>
      <c r="C96" s="308" t="s">
        <v>15337</v>
      </c>
      <c r="D96" s="308"/>
      <c r="E96" s="308"/>
      <c r="F96" s="308"/>
      <c r="G96" s="223"/>
      <c r="H96" s="309" t="s">
        <v>15310</v>
      </c>
      <c r="I96" s="310"/>
      <c r="J96" s="310"/>
      <c r="K96" s="287" t="s">
        <v>113</v>
      </c>
      <c r="L96" s="214">
        <f>IF(AND(K96="Y",G96&gt;0),G96-($K$47*2),G96)</f>
        <v>0</v>
      </c>
    </row>
    <row r="97" spans="1:12" s="97" customFormat="1" ht="25.5" customHeight="1" x14ac:dyDescent="0.3">
      <c r="A97" s="248"/>
      <c r="B97" s="298" t="s">
        <v>15312</v>
      </c>
      <c r="C97" s="311" t="str">
        <f>IFERROR(VLOOKUP(B97,Routes!$A$1:$F$23,2,2),"")</f>
        <v/>
      </c>
      <c r="D97" s="311"/>
      <c r="E97" s="311"/>
      <c r="F97" s="311"/>
      <c r="G97" s="311"/>
      <c r="H97" s="210">
        <f>IFERROR(VLOOKUP(B97,Routes!$A$1:$D$23,3,2),"")</f>
        <v>0</v>
      </c>
      <c r="I97" s="210" t="str">
        <f>IFERROR(VLOOKUP($B$97,Routes!$A$1:$D$23,4,2),"")</f>
        <v/>
      </c>
      <c r="J97" s="273" t="str">
        <f>IFERROR(VLOOKUP($B$97,Routes!$A$1:$G$23,5,2),"")</f>
        <v/>
      </c>
      <c r="K97" s="273" t="str">
        <f>IFERROR(VLOOKUP($B$97,Routes!$A$1:$G$23,6,2),"")</f>
        <v/>
      </c>
      <c r="L97" s="273" t="str">
        <f>IFERROR(VLOOKUP($B$97,Routes!$A$1:$G$23,7,2),"")</f>
        <v/>
      </c>
    </row>
    <row r="98" spans="1:12" s="97" customFormat="1" ht="13.05" customHeight="1" x14ac:dyDescent="0.3">
      <c r="A98" s="248"/>
      <c r="B98" s="212" t="s">
        <v>15281</v>
      </c>
      <c r="C98" s="308" t="s">
        <v>15338</v>
      </c>
      <c r="D98" s="308"/>
      <c r="E98" s="308"/>
      <c r="F98" s="308"/>
      <c r="G98" s="223"/>
      <c r="H98" s="309" t="s">
        <v>15310</v>
      </c>
      <c r="I98" s="310"/>
      <c r="J98" s="310"/>
      <c r="K98" s="287" t="s">
        <v>113</v>
      </c>
      <c r="L98" s="214">
        <f>IF(AND(K98="Y",G98&gt;0),G98-($K$47*2),G98)</f>
        <v>0</v>
      </c>
    </row>
    <row r="99" spans="1:12" s="97" customFormat="1" ht="25.5" customHeight="1" x14ac:dyDescent="0.3">
      <c r="A99" s="248"/>
      <c r="B99" s="298" t="s">
        <v>15313</v>
      </c>
      <c r="C99" s="311" t="str">
        <f>IFERROR(VLOOKUP(B99,Routes!$A$1:$F$23,2,2),"")</f>
        <v/>
      </c>
      <c r="D99" s="311"/>
      <c r="E99" s="311"/>
      <c r="F99" s="311"/>
      <c r="G99" s="311"/>
      <c r="H99" s="210">
        <f>IFERROR(VLOOKUP(B99,Routes!$A$1:$D$23,3,2),"")</f>
        <v>0</v>
      </c>
      <c r="I99" s="210" t="str">
        <f>IFERROR(VLOOKUP($B$99,Routes!$A$1:$D$23,4,2),"")</f>
        <v/>
      </c>
      <c r="J99" s="273" t="str">
        <f>IFERROR(VLOOKUP($B$99,Routes!$A$1:$G$23,5,2),"")</f>
        <v/>
      </c>
      <c r="K99" s="273" t="str">
        <f>IFERROR(VLOOKUP($B$99,Routes!$A$1:$G$23,6,2),"")</f>
        <v/>
      </c>
      <c r="L99" s="273" t="str">
        <f>IFERROR(VLOOKUP($B$99,Routes!$A$1:$G$23,7,2),"")</f>
        <v/>
      </c>
    </row>
    <row r="100" spans="1:12" s="97" customFormat="1" ht="13.05" customHeight="1" x14ac:dyDescent="0.3">
      <c r="A100" s="248"/>
      <c r="B100" s="212" t="s">
        <v>15299</v>
      </c>
      <c r="C100" s="308" t="s">
        <v>15339</v>
      </c>
      <c r="D100" s="308"/>
      <c r="E100" s="308"/>
      <c r="F100" s="308"/>
      <c r="G100" s="223"/>
      <c r="H100" s="309" t="s">
        <v>15310</v>
      </c>
      <c r="I100" s="310"/>
      <c r="J100" s="310"/>
      <c r="K100" s="287" t="s">
        <v>113</v>
      </c>
      <c r="L100" s="214">
        <f>IF(AND(K100="Y",G100&gt;0),G100-($K$47*2),G100)</f>
        <v>0</v>
      </c>
    </row>
    <row r="101" spans="1:12" s="97" customFormat="1" ht="25.5" customHeight="1" x14ac:dyDescent="0.3">
      <c r="A101" s="248"/>
      <c r="B101" s="298" t="s">
        <v>15314</v>
      </c>
      <c r="C101" s="311" t="str">
        <f>IFERROR(VLOOKUP(B101,Routes!$A$1:$F$23,2,2),"")</f>
        <v/>
      </c>
      <c r="D101" s="311"/>
      <c r="E101" s="311"/>
      <c r="F101" s="311"/>
      <c r="G101" s="311"/>
      <c r="H101" s="210">
        <f>IFERROR(VLOOKUP(B101,Routes!$A$1:$D$23,3,2),"")</f>
        <v>0</v>
      </c>
      <c r="I101" s="210" t="str">
        <f>IFERROR(VLOOKUP($B$101,Routes!$A$1:$D$23,4,2),"")</f>
        <v/>
      </c>
      <c r="J101" s="277" t="str">
        <f>IFERROR(VLOOKUP($B$101,Routes!$A$1:$G$23,5,2),"")</f>
        <v/>
      </c>
      <c r="K101" s="277" t="str">
        <f>IFERROR(VLOOKUP($B$101,Routes!$A$1:$G$23,6,2),"")</f>
        <v/>
      </c>
      <c r="L101" s="277" t="str">
        <f>IFERROR(VLOOKUP($B$101,Routes!$A$1:$G$23,7,2),"")</f>
        <v/>
      </c>
    </row>
    <row r="102" spans="1:12" s="97" customFormat="1" ht="13.05" customHeight="1" x14ac:dyDescent="0.3">
      <c r="A102" s="248"/>
      <c r="B102" s="212" t="s">
        <v>15141</v>
      </c>
      <c r="C102" s="308" t="s">
        <v>15340</v>
      </c>
      <c r="D102" s="308"/>
      <c r="E102" s="308"/>
      <c r="F102" s="308"/>
      <c r="G102" s="223"/>
      <c r="H102" s="309" t="s">
        <v>15310</v>
      </c>
      <c r="I102" s="310"/>
      <c r="J102" s="310"/>
      <c r="K102" s="287" t="s">
        <v>113</v>
      </c>
      <c r="L102" s="214">
        <f>IF(AND(K102="Y",G102&gt;0),G102-($K$47*2),G102)</f>
        <v>0</v>
      </c>
    </row>
    <row r="103" spans="1:12" s="97" customFormat="1" ht="25.5" customHeight="1" x14ac:dyDescent="0.3">
      <c r="A103" s="248"/>
      <c r="B103" s="298" t="s">
        <v>15315</v>
      </c>
      <c r="C103" s="311" t="str">
        <f>IFERROR(VLOOKUP(B103,Routes!$A$1:$F$23,2,2),"")</f>
        <v/>
      </c>
      <c r="D103" s="311"/>
      <c r="E103" s="311"/>
      <c r="F103" s="311"/>
      <c r="G103" s="311"/>
      <c r="H103" s="210">
        <f>IFERROR(VLOOKUP(B103,Routes!$A$1:$D$23,3,2),"")</f>
        <v>0</v>
      </c>
      <c r="I103" s="210" t="str">
        <f>IFERROR(VLOOKUP($B$103,Routes!$A$1:$D$23,4,2),"")</f>
        <v/>
      </c>
      <c r="J103" s="277" t="str">
        <f>IFERROR(VLOOKUP($B$103,Routes!$A$1:$G$23,5,2),"")</f>
        <v/>
      </c>
      <c r="K103" s="277" t="str">
        <f>IFERROR(VLOOKUP($B$103,Routes!$A$1:$G$23,6,2),"")</f>
        <v/>
      </c>
      <c r="L103" s="277" t="str">
        <f>IFERROR(VLOOKUP($B$103,Routes!$A$1:$G$23,7,2),"")</f>
        <v/>
      </c>
    </row>
    <row r="104" spans="1:12" s="97" customFormat="1" ht="13.05" customHeight="1" x14ac:dyDescent="0.3">
      <c r="A104" s="248"/>
      <c r="B104" s="212" t="s">
        <v>15300</v>
      </c>
      <c r="C104" s="308" t="s">
        <v>15341</v>
      </c>
      <c r="D104" s="308"/>
      <c r="E104" s="308"/>
      <c r="F104" s="308"/>
      <c r="G104" s="223"/>
      <c r="H104" s="309" t="s">
        <v>15310</v>
      </c>
      <c r="I104" s="310"/>
      <c r="J104" s="310"/>
      <c r="K104" s="287" t="s">
        <v>113</v>
      </c>
      <c r="L104" s="214">
        <f>IF(AND(K104="Y",G104&gt;0),G104-($K$47*2),G104)</f>
        <v>0</v>
      </c>
    </row>
    <row r="105" spans="1:12" s="97" customFormat="1" ht="25.5" customHeight="1" x14ac:dyDescent="0.3">
      <c r="A105" s="248"/>
      <c r="B105" s="298" t="s">
        <v>15316</v>
      </c>
      <c r="C105" s="311" t="str">
        <f>IFERROR(VLOOKUP(B105,Routes!$A$1:$F$23,2,2),"")</f>
        <v/>
      </c>
      <c r="D105" s="311"/>
      <c r="E105" s="311"/>
      <c r="F105" s="311"/>
      <c r="G105" s="311"/>
      <c r="H105" s="210">
        <f>IFERROR(VLOOKUP(B105,Routes!$A$1:$D$23,3,2),"")</f>
        <v>0</v>
      </c>
      <c r="I105" s="210" t="str">
        <f>IFERROR(VLOOKUP($B$105,Routes!$A$1:$D$23,4,2),"")</f>
        <v/>
      </c>
      <c r="J105" s="277" t="str">
        <f>IFERROR(VLOOKUP($B$105,Routes!$A$1:$G$23,5,2),"")</f>
        <v/>
      </c>
      <c r="K105" s="277" t="str">
        <f>IFERROR(VLOOKUP($B$105,Routes!$A$1:$G$23,6,2),"")</f>
        <v/>
      </c>
      <c r="L105" s="277" t="str">
        <f>IFERROR(VLOOKUP($B$105,Routes!$A$1:$G$23,7,2),"")</f>
        <v/>
      </c>
    </row>
    <row r="106" spans="1:12" s="97" customFormat="1" ht="13.05" customHeight="1" x14ac:dyDescent="0.3">
      <c r="A106" s="248"/>
      <c r="B106" s="212" t="s">
        <v>15301</v>
      </c>
      <c r="C106" s="308" t="s">
        <v>15342</v>
      </c>
      <c r="D106" s="308"/>
      <c r="E106" s="308"/>
      <c r="F106" s="308"/>
      <c r="G106" s="223"/>
      <c r="H106" s="309" t="s">
        <v>15310</v>
      </c>
      <c r="I106" s="310"/>
      <c r="J106" s="310"/>
      <c r="K106" s="287" t="s">
        <v>113</v>
      </c>
      <c r="L106" s="214">
        <f>IF(AND(K106="Y",G106&gt;0),G106-($K$47*2),G106)</f>
        <v>0</v>
      </c>
    </row>
    <row r="107" spans="1:12" s="97" customFormat="1" ht="25.5" customHeight="1" x14ac:dyDescent="0.3">
      <c r="A107" s="248"/>
      <c r="B107" s="298" t="s">
        <v>15317</v>
      </c>
      <c r="C107" s="311" t="str">
        <f>IFERROR(VLOOKUP(B107,Routes!$A$1:$F$23,2,2),"")</f>
        <v/>
      </c>
      <c r="D107" s="311"/>
      <c r="E107" s="311"/>
      <c r="F107" s="311"/>
      <c r="G107" s="311"/>
      <c r="H107" s="210">
        <f>IFERROR(VLOOKUP(B107,Routes!$A$1:$D$23,3,2),"")</f>
        <v>0</v>
      </c>
      <c r="I107" s="210" t="str">
        <f>IFERROR(VLOOKUP($B$107,Routes!$A$1:$D$23,4,2),"")</f>
        <v/>
      </c>
      <c r="J107" s="277" t="str">
        <f>IFERROR(VLOOKUP($B$107,Routes!$A$1:$G$23,5,2),"")</f>
        <v/>
      </c>
      <c r="K107" s="277" t="str">
        <f>IFERROR(VLOOKUP($B$107,Routes!$A$1:$G$23,6,2),"")</f>
        <v/>
      </c>
      <c r="L107" s="277" t="str">
        <f>IFERROR(VLOOKUP($B$107,Routes!$A$1:$G$23,7,2),"")</f>
        <v/>
      </c>
    </row>
    <row r="108" spans="1:12" s="97" customFormat="1" ht="13.05" customHeight="1" x14ac:dyDescent="0.3">
      <c r="A108" s="248"/>
      <c r="B108" s="212" t="s">
        <v>15302</v>
      </c>
      <c r="C108" s="308" t="s">
        <v>15343</v>
      </c>
      <c r="D108" s="308"/>
      <c r="E108" s="308"/>
      <c r="F108" s="308"/>
      <c r="G108" s="223"/>
      <c r="H108" s="309" t="s">
        <v>15310</v>
      </c>
      <c r="I108" s="310"/>
      <c r="J108" s="310"/>
      <c r="K108" s="287" t="s">
        <v>113</v>
      </c>
      <c r="L108" s="214">
        <f>IF(AND(K108="Y",G108&gt;0),G108-($K$47*2),G108)</f>
        <v>0</v>
      </c>
    </row>
    <row r="109" spans="1:12" s="97" customFormat="1" ht="25.5" customHeight="1" x14ac:dyDescent="0.3">
      <c r="A109" s="248"/>
      <c r="B109" s="298" t="s">
        <v>15318</v>
      </c>
      <c r="C109" s="311" t="str">
        <f>IFERROR(VLOOKUP(B109,Routes!$A$1:$F$23,2,2),"")</f>
        <v/>
      </c>
      <c r="D109" s="311"/>
      <c r="E109" s="311"/>
      <c r="F109" s="311"/>
      <c r="G109" s="311"/>
      <c r="H109" s="210">
        <f>IFERROR(VLOOKUP(B109,Routes!$A$1:$D$23,3,2),"")</f>
        <v>0</v>
      </c>
      <c r="I109" s="210" t="str">
        <f>IFERROR(VLOOKUP($B$109,Routes!$A$1:$D$23,4,2),"")</f>
        <v/>
      </c>
      <c r="J109" s="277" t="str">
        <f>IFERROR(VLOOKUP($B$109,Routes!$A$1:$G$23,5,2),"")</f>
        <v/>
      </c>
      <c r="K109" s="277" t="str">
        <f>IFERROR(VLOOKUP($B$109,Routes!$A$1:$G$23,6,2),"")</f>
        <v/>
      </c>
      <c r="L109" s="277" t="str">
        <f>IFERROR(VLOOKUP($B$109,Routes!$A$1:$G$23,7,2),"")</f>
        <v/>
      </c>
    </row>
    <row r="110" spans="1:12" s="97" customFormat="1" ht="13.05" customHeight="1" x14ac:dyDescent="0.3">
      <c r="A110" s="248"/>
      <c r="B110" s="212" t="s">
        <v>15303</v>
      </c>
      <c r="C110" s="308" t="s">
        <v>15344</v>
      </c>
      <c r="D110" s="308"/>
      <c r="E110" s="308"/>
      <c r="F110" s="308"/>
      <c r="G110" s="223"/>
      <c r="H110" s="309" t="s">
        <v>15310</v>
      </c>
      <c r="I110" s="310"/>
      <c r="J110" s="310"/>
      <c r="K110" s="287" t="s">
        <v>113</v>
      </c>
      <c r="L110" s="214">
        <f>IF(AND(K110="Y",G110&gt;0),G110-($K$47*2),G110)</f>
        <v>0</v>
      </c>
    </row>
    <row r="111" spans="1:12" s="97" customFormat="1" ht="25.5" customHeight="1" x14ac:dyDescent="0.3">
      <c r="A111" s="248"/>
      <c r="B111" s="298" t="s">
        <v>15319</v>
      </c>
      <c r="C111" s="311" t="str">
        <f>IFERROR(VLOOKUP(B111,Routes!$A$1:$F$23,2,2),"")</f>
        <v/>
      </c>
      <c r="D111" s="311"/>
      <c r="E111" s="311"/>
      <c r="F111" s="311"/>
      <c r="G111" s="311"/>
      <c r="H111" s="210">
        <f>IFERROR(VLOOKUP(B111,Routes!$A$1:$D$23,3,2),"")</f>
        <v>0</v>
      </c>
      <c r="I111" s="210" t="str">
        <f>IFERROR(VLOOKUP($B$111,Routes!$A$1:$D$23,4,2),"")</f>
        <v/>
      </c>
      <c r="J111" s="277" t="str">
        <f>IFERROR(VLOOKUP($B$111,Routes!$A$1:$G$23,5,2),"")</f>
        <v/>
      </c>
      <c r="K111" s="277" t="str">
        <f>IFERROR(VLOOKUP($B$111,Routes!$A$1:$G$23,6,2),"")</f>
        <v/>
      </c>
      <c r="L111" s="277" t="str">
        <f>IFERROR(VLOOKUP($B$111,Routes!$A$1:$G$23,7,2),"")</f>
        <v/>
      </c>
    </row>
    <row r="112" spans="1:12" s="97" customFormat="1" ht="13.05" customHeight="1" x14ac:dyDescent="0.3">
      <c r="A112" s="248"/>
      <c r="B112" s="212" t="s">
        <v>15304</v>
      </c>
      <c r="C112" s="308" t="s">
        <v>15345</v>
      </c>
      <c r="D112" s="308"/>
      <c r="E112" s="308"/>
      <c r="F112" s="308"/>
      <c r="G112" s="223"/>
      <c r="H112" s="309" t="s">
        <v>15310</v>
      </c>
      <c r="I112" s="310"/>
      <c r="J112" s="310"/>
      <c r="K112" s="287" t="s">
        <v>113</v>
      </c>
      <c r="L112" s="214">
        <f>IF(AND(K112="Y",G112&gt;0),G112-($K$47*2),G112)</f>
        <v>0</v>
      </c>
    </row>
    <row r="113" spans="1:12" s="97" customFormat="1" ht="25.5" customHeight="1" x14ac:dyDescent="0.3">
      <c r="A113" s="248"/>
      <c r="B113" s="298" t="s">
        <v>15320</v>
      </c>
      <c r="C113" s="311" t="str">
        <f>IFERROR(VLOOKUP(B113,Routes!$A$1:$F$23,2,2),"")</f>
        <v/>
      </c>
      <c r="D113" s="311"/>
      <c r="E113" s="311"/>
      <c r="F113" s="311"/>
      <c r="G113" s="311"/>
      <c r="H113" s="210">
        <f>IFERROR(VLOOKUP(B113,Routes!$A$1:$D$23,3,2),"")</f>
        <v>0</v>
      </c>
      <c r="I113" s="210" t="str">
        <f>IFERROR(VLOOKUP($B$113,Routes!$A$1:$D$23,4,2),"")</f>
        <v/>
      </c>
      <c r="J113" s="277" t="str">
        <f>IFERROR(VLOOKUP($B$113,Routes!$A$1:$G$23,5,2),"")</f>
        <v/>
      </c>
      <c r="K113" s="277" t="str">
        <f>IFERROR(VLOOKUP($B$113,Routes!$A$1:$G$23,6,2),"")</f>
        <v/>
      </c>
      <c r="L113" s="277" t="str">
        <f>IFERROR(VLOOKUP($B$113,Routes!$A$1:$G$23,7,2),"")</f>
        <v/>
      </c>
    </row>
    <row r="114" spans="1:12" s="97" customFormat="1" ht="13.05" customHeight="1" x14ac:dyDescent="0.3">
      <c r="A114" s="248"/>
      <c r="B114" s="212" t="s">
        <v>15305</v>
      </c>
      <c r="C114" s="308" t="s">
        <v>15346</v>
      </c>
      <c r="D114" s="308"/>
      <c r="E114" s="308"/>
      <c r="F114" s="308"/>
      <c r="G114" s="223"/>
      <c r="H114" s="309" t="s">
        <v>15310</v>
      </c>
      <c r="I114" s="310"/>
      <c r="J114" s="310"/>
      <c r="K114" s="287" t="s">
        <v>113</v>
      </c>
      <c r="L114" s="214">
        <f>IF(AND(K114="Y",G114&gt;0),G114-($K$47*2),G114)</f>
        <v>0</v>
      </c>
    </row>
    <row r="115" spans="1:12" s="97" customFormat="1" ht="25.5" customHeight="1" x14ac:dyDescent="0.3">
      <c r="A115" s="248"/>
      <c r="B115" s="298" t="s">
        <v>15321</v>
      </c>
      <c r="C115" s="311" t="str">
        <f>IFERROR(VLOOKUP(B115,Routes!$A$1:$F$23,2,2),"")</f>
        <v/>
      </c>
      <c r="D115" s="311"/>
      <c r="E115" s="311"/>
      <c r="F115" s="311"/>
      <c r="G115" s="311"/>
      <c r="H115" s="210">
        <f>IFERROR(VLOOKUP(B115,Routes!$A$1:$D$23,3,2),"")</f>
        <v>0</v>
      </c>
      <c r="I115" s="210" t="str">
        <f>IFERROR(VLOOKUP($B$115,Routes!$A$1:$D$23,4,2),"")</f>
        <v/>
      </c>
      <c r="J115" s="277" t="str">
        <f>IFERROR(VLOOKUP($B$115,Routes!$A$1:$G$23,5,2),"")</f>
        <v/>
      </c>
      <c r="K115" s="277" t="str">
        <f>IFERROR(VLOOKUP($B$115,Routes!$A$1:$G$23,6,2),"")</f>
        <v/>
      </c>
      <c r="L115" s="277" t="str">
        <f>IFERROR(VLOOKUP($B$115,Routes!$A$1:$G$23,7,2),"")</f>
        <v/>
      </c>
    </row>
    <row r="116" spans="1:12" s="97" customFormat="1" ht="13.05" customHeight="1" x14ac:dyDescent="0.3">
      <c r="A116" s="248"/>
      <c r="B116" s="212" t="s">
        <v>15307</v>
      </c>
      <c r="C116" s="308" t="s">
        <v>15347</v>
      </c>
      <c r="D116" s="308"/>
      <c r="E116" s="308"/>
      <c r="F116" s="308"/>
      <c r="G116" s="223"/>
      <c r="H116" s="309" t="s">
        <v>15310</v>
      </c>
      <c r="I116" s="310"/>
      <c r="J116" s="310"/>
      <c r="K116" s="287" t="s">
        <v>113</v>
      </c>
      <c r="L116" s="214">
        <f>IF(AND(K116="Y",G116&gt;0),G116-($K$47*2),G116)</f>
        <v>0</v>
      </c>
    </row>
    <row r="117" spans="1:12" s="97" customFormat="1" ht="25.5" customHeight="1" x14ac:dyDescent="0.3">
      <c r="A117" s="248"/>
      <c r="B117" s="298" t="s">
        <v>15322</v>
      </c>
      <c r="C117" s="311" t="str">
        <f>IFERROR(VLOOKUP(B117,Routes!$A$1:$F$23,2,2),"")</f>
        <v/>
      </c>
      <c r="D117" s="311"/>
      <c r="E117" s="311"/>
      <c r="F117" s="311"/>
      <c r="G117" s="311"/>
      <c r="H117" s="210">
        <f>IFERROR(VLOOKUP(B117,Routes!$A$1:$D$23,3,2),"")</f>
        <v>0</v>
      </c>
      <c r="I117" s="210" t="str">
        <f>IFERROR(VLOOKUP($B$117,Routes!$A$1:$D$23,4,2),"")</f>
        <v/>
      </c>
      <c r="J117" s="277" t="str">
        <f>IFERROR(VLOOKUP($B$117,Routes!$A$1:$G$23,5,2),"")</f>
        <v/>
      </c>
      <c r="K117" s="277" t="str">
        <f>IFERROR(VLOOKUP($B$117,Routes!$A$1:$G$23,6,2),"")</f>
        <v/>
      </c>
      <c r="L117" s="277" t="str">
        <f>IFERROR(VLOOKUP($B$117,Routes!$A$1:$G$23,7,2),"")</f>
        <v/>
      </c>
    </row>
    <row r="118" spans="1:12" s="97" customFormat="1" ht="13.05" customHeight="1" x14ac:dyDescent="0.3">
      <c r="A118" s="248"/>
      <c r="B118" s="212" t="s">
        <v>15308</v>
      </c>
      <c r="C118" s="308" t="s">
        <v>15348</v>
      </c>
      <c r="D118" s="308"/>
      <c r="E118" s="308"/>
      <c r="F118" s="308"/>
      <c r="G118" s="223"/>
      <c r="H118" s="309" t="s">
        <v>15310</v>
      </c>
      <c r="I118" s="310"/>
      <c r="J118" s="310"/>
      <c r="K118" s="287" t="s">
        <v>113</v>
      </c>
      <c r="L118" s="214">
        <f>IF(AND(K118="Y",G118&gt;0),G118-($K$47*2),G118)</f>
        <v>0</v>
      </c>
    </row>
    <row r="119" spans="1:12" s="97" customFormat="1" ht="25.5" customHeight="1" x14ac:dyDescent="0.3">
      <c r="A119" s="248"/>
      <c r="B119" s="298" t="s">
        <v>15323</v>
      </c>
      <c r="C119" s="311" t="str">
        <f>IFERROR(VLOOKUP(B119,Routes!$A$1:$F$23,2,2),"")</f>
        <v/>
      </c>
      <c r="D119" s="311"/>
      <c r="E119" s="311"/>
      <c r="F119" s="311"/>
      <c r="G119" s="311"/>
      <c r="H119" s="210">
        <f>IFERROR(VLOOKUP(B119,Routes!$A$1:$D$23,3,2),"")</f>
        <v>0</v>
      </c>
      <c r="I119" s="210" t="str">
        <f>IFERROR(VLOOKUP($B$119,Routes!$A$1:$D$23,4,2),"")</f>
        <v/>
      </c>
      <c r="J119" s="277" t="str">
        <f>IFERROR(VLOOKUP($B$119,Routes!$A$1:$G$23,5,2),"")</f>
        <v/>
      </c>
      <c r="K119" s="277" t="str">
        <f>IFERROR(VLOOKUP($B$119,Routes!$A$1:$G$23,6,2),"")</f>
        <v/>
      </c>
      <c r="L119" s="277" t="str">
        <f>IFERROR(VLOOKUP($B$119,Routes!$A$1:$G$23,7,2),"")</f>
        <v/>
      </c>
    </row>
    <row r="120" spans="1:12" ht="19.95" customHeight="1" thickBot="1" x14ac:dyDescent="0.35">
      <c r="A120" s="22"/>
      <c r="B120" s="421" t="s">
        <v>15306</v>
      </c>
      <c r="C120" s="422"/>
      <c r="D120" s="422"/>
      <c r="E120" s="422"/>
      <c r="F120" s="422"/>
      <c r="G120" s="422"/>
      <c r="H120" s="422"/>
      <c r="I120" s="422"/>
      <c r="J120" s="422"/>
      <c r="K120" s="422"/>
      <c r="L120" s="422"/>
    </row>
    <row r="121" spans="1:12" ht="21" thickBot="1" x14ac:dyDescent="0.35">
      <c r="A121" s="228" t="s">
        <v>50</v>
      </c>
      <c r="B121" s="355" t="s">
        <v>37</v>
      </c>
      <c r="C121" s="356"/>
      <c r="D121" s="356"/>
      <c r="E121" s="356"/>
      <c r="F121" s="356"/>
      <c r="G121" s="356"/>
      <c r="H121" s="356"/>
      <c r="I121" s="356"/>
      <c r="J121" s="356"/>
      <c r="K121" s="356"/>
      <c r="L121" s="357"/>
    </row>
    <row r="122" spans="1:12" ht="17.399999999999999" x14ac:dyDescent="0.3">
      <c r="A122" s="42"/>
      <c r="B122" s="42"/>
      <c r="C122" s="42"/>
      <c r="D122" s="42"/>
      <c r="E122" s="42"/>
      <c r="F122" s="42"/>
      <c r="G122" s="42"/>
      <c r="H122" s="42"/>
      <c r="I122" s="27"/>
      <c r="J122" s="28"/>
      <c r="K122" s="29"/>
      <c r="L122" s="42"/>
    </row>
    <row r="123" spans="1:12" ht="17.399999999999999" x14ac:dyDescent="0.3">
      <c r="A123" s="42"/>
      <c r="B123" s="42"/>
      <c r="C123" s="42"/>
      <c r="D123" s="42"/>
      <c r="E123" s="42"/>
      <c r="F123" s="42"/>
      <c r="G123" s="42"/>
      <c r="H123" s="42"/>
      <c r="I123" s="27"/>
      <c r="J123" s="28"/>
      <c r="K123" s="29"/>
      <c r="L123" s="42"/>
    </row>
    <row r="124" spans="1:12" ht="22.2" x14ac:dyDescent="0.3">
      <c r="B124" s="89" t="s">
        <v>38</v>
      </c>
      <c r="C124" s="30"/>
      <c r="D124" s="358">
        <f>D10</f>
        <v>0</v>
      </c>
      <c r="E124" s="358"/>
      <c r="F124" s="358"/>
      <c r="G124" s="358"/>
      <c r="H124" s="31"/>
      <c r="I124" s="31"/>
      <c r="J124" s="17" t="s">
        <v>39</v>
      </c>
      <c r="K124" s="420">
        <f>D8</f>
        <v>0</v>
      </c>
      <c r="L124" s="420"/>
    </row>
    <row r="125" spans="1:12" ht="15" x14ac:dyDescent="0.3">
      <c r="A125" s="32"/>
      <c r="B125" s="32"/>
      <c r="C125" s="32"/>
      <c r="D125" s="31"/>
      <c r="E125" s="31"/>
      <c r="F125" s="31"/>
      <c r="G125" s="31"/>
      <c r="H125" s="31"/>
      <c r="I125" s="31"/>
      <c r="J125" s="31"/>
      <c r="K125" s="31"/>
      <c r="L125" s="31"/>
    </row>
    <row r="126" spans="1:12" ht="16.8" x14ac:dyDescent="0.3">
      <c r="B126" s="89" t="s">
        <v>40</v>
      </c>
      <c r="C126" s="32"/>
      <c r="D126" s="31"/>
      <c r="E126" s="31"/>
      <c r="F126" s="33"/>
      <c r="G126" s="176">
        <f>IFERROR('Year &amp; Months'!J4,"")</f>
        <v>43101</v>
      </c>
      <c r="H126" s="187"/>
      <c r="I126" s="222"/>
      <c r="J126" s="186"/>
      <c r="K126" s="186"/>
      <c r="L126" s="31"/>
    </row>
    <row r="127" spans="1:12" ht="16.8" customHeight="1" x14ac:dyDescent="0.3">
      <c r="A127" s="89"/>
      <c r="B127" s="32"/>
      <c r="C127" s="32"/>
      <c r="D127" s="31"/>
      <c r="E127" s="31"/>
      <c r="F127" s="34"/>
      <c r="G127" s="34"/>
      <c r="H127" s="34"/>
      <c r="I127" s="285"/>
      <c r="J127" s="286"/>
      <c r="K127" s="286"/>
      <c r="L127" s="31"/>
    </row>
    <row r="128" spans="1:12" ht="16.8" customHeight="1" x14ac:dyDescent="0.3">
      <c r="A128" s="89"/>
      <c r="B128" s="32"/>
      <c r="C128" s="32"/>
      <c r="D128" s="31"/>
      <c r="E128" s="332" t="s">
        <v>15143</v>
      </c>
      <c r="F128" s="333"/>
      <c r="G128" s="333"/>
      <c r="H128" s="333"/>
      <c r="I128" s="286"/>
      <c r="J128" s="286"/>
      <c r="K128" s="286"/>
      <c r="L128" s="54"/>
    </row>
    <row r="129" spans="1:12" ht="15" x14ac:dyDescent="0.3">
      <c r="A129" s="4"/>
      <c r="B129" s="4"/>
      <c r="C129" s="4"/>
      <c r="D129" s="42"/>
      <c r="E129" s="333"/>
      <c r="F129" s="333"/>
      <c r="G129" s="333"/>
      <c r="H129" s="333"/>
      <c r="I129" s="286"/>
      <c r="J129" s="286"/>
      <c r="K129" s="286"/>
      <c r="L129" s="42"/>
    </row>
    <row r="130" spans="1:12" ht="14.4" customHeight="1" x14ac:dyDescent="0.3">
      <c r="B130" s="345" t="s">
        <v>41</v>
      </c>
      <c r="C130" s="347" t="s">
        <v>35</v>
      </c>
      <c r="D130" s="348"/>
      <c r="E130" s="347" t="s">
        <v>15309</v>
      </c>
      <c r="F130" s="348"/>
      <c r="G130" s="347" t="s">
        <v>15142</v>
      </c>
      <c r="H130" s="348"/>
      <c r="I130" s="332"/>
      <c r="J130" s="332"/>
      <c r="K130" s="344"/>
      <c r="L130" s="345" t="s">
        <v>31</v>
      </c>
    </row>
    <row r="131" spans="1:12" ht="15" customHeight="1" x14ac:dyDescent="0.3">
      <c r="A131" s="178"/>
      <c r="B131" s="346"/>
      <c r="C131" s="349"/>
      <c r="D131" s="350"/>
      <c r="E131" s="349"/>
      <c r="F131" s="350"/>
      <c r="G131" s="349"/>
      <c r="H131" s="350"/>
      <c r="I131" s="332"/>
      <c r="J131" s="332"/>
      <c r="K131" s="344"/>
      <c r="L131" s="346"/>
    </row>
    <row r="132" spans="1:12" ht="22.95" customHeight="1" x14ac:dyDescent="0.3">
      <c r="A132" s="177">
        <v>1</v>
      </c>
      <c r="B132" s="201" t="str">
        <f t="shared" ref="B132:B159" si="0">TEXT(C132,"dddd")</f>
        <v>School Closed</v>
      </c>
      <c r="C132" s="193" t="str">
        <f t="array" ref="C132">IFERROR(INDEX(Weekdays!$B$2:$AF$29,MATCH(A132,Weekdays!$A$2:$A$29,0),MATCH($G$126,Weekdays!$B$1:$AF$1,0)),0)</f>
        <v>School Closed</v>
      </c>
      <c r="D132" s="190"/>
      <c r="E132" s="315"/>
      <c r="F132" s="316"/>
      <c r="G132" s="317">
        <f>IFERROR(VLOOKUP(E132,Routes!$A$25:$B$46,2,2),0)</f>
        <v>0</v>
      </c>
      <c r="H132" s="318"/>
      <c r="I132" s="315"/>
      <c r="J132" s="316"/>
      <c r="K132" s="224"/>
      <c r="L132" s="192" t="str">
        <f>IF(B132="School Closed","School Closed",IF(B132="Not Payable","Not Payable",IF(B132="…","…",IF(G132&gt;K132,G132,K132))))</f>
        <v>School Closed</v>
      </c>
    </row>
    <row r="133" spans="1:12" ht="22.95" customHeight="1" x14ac:dyDescent="0.3">
      <c r="A133" s="177">
        <v>2</v>
      </c>
      <c r="B133" s="201" t="str">
        <f t="shared" si="0"/>
        <v>School Closed</v>
      </c>
      <c r="C133" s="193" t="str">
        <f t="array" ref="C133">IFERROR(INDEX(Weekdays!$B$2:$AF$29,MATCH(A133,Weekdays!$A$2:$A$29,0),MATCH($G$126,Weekdays!$B$1:$AF$1,0)),0)</f>
        <v>School Closed</v>
      </c>
      <c r="D133" s="190"/>
      <c r="E133" s="315"/>
      <c r="F133" s="316"/>
      <c r="G133" s="317">
        <f>IFERROR(VLOOKUP(E133,Routes!$A$25:$B$46,2,2),0)</f>
        <v>0</v>
      </c>
      <c r="H133" s="318"/>
      <c r="I133" s="315"/>
      <c r="J133" s="316"/>
      <c r="K133" s="224"/>
      <c r="L133" s="192" t="str">
        <f t="shared" ref="L133:L159" si="1">IF(B133="School Closed","School Closed",IF(B133="Not Payable","Not Payable",IF(B133="…","…",IF(G133&gt;K133,G133,K133))))</f>
        <v>School Closed</v>
      </c>
    </row>
    <row r="134" spans="1:12" ht="22.95" customHeight="1" x14ac:dyDescent="0.3">
      <c r="A134" s="177">
        <v>3</v>
      </c>
      <c r="B134" s="201" t="str">
        <f t="shared" si="0"/>
        <v>School Closed</v>
      </c>
      <c r="C134" s="193" t="str">
        <f t="array" ref="C134">IFERROR(INDEX(Weekdays!$B$2:$AF$29,MATCH(A134,Weekdays!$A$2:$A$29,0),MATCH($G$126,Weekdays!$B$1:$AF$1,0)),0)</f>
        <v>School Closed</v>
      </c>
      <c r="D134" s="190"/>
      <c r="E134" s="315"/>
      <c r="F134" s="316"/>
      <c r="G134" s="317">
        <f>IFERROR(VLOOKUP(E134,Routes!$A$25:$B$46,2,2),0)</f>
        <v>0</v>
      </c>
      <c r="H134" s="318"/>
      <c r="I134" s="315"/>
      <c r="J134" s="316"/>
      <c r="K134" s="224"/>
      <c r="L134" s="192" t="str">
        <f t="shared" si="1"/>
        <v>School Closed</v>
      </c>
    </row>
    <row r="135" spans="1:12" ht="22.95" customHeight="1" x14ac:dyDescent="0.3">
      <c r="A135" s="177">
        <v>4</v>
      </c>
      <c r="B135" s="201" t="str">
        <f t="shared" si="0"/>
        <v>School Closed</v>
      </c>
      <c r="C135" s="193" t="str">
        <f t="array" ref="C135">IFERROR(INDEX(Weekdays!$B$2:$AF$29,MATCH(A135,Weekdays!$A$2:$A$29,0),MATCH($G$126,Weekdays!$B$1:$AF$1,0)),0)</f>
        <v>School Closed</v>
      </c>
      <c r="D135" s="190"/>
      <c r="E135" s="315"/>
      <c r="F135" s="316"/>
      <c r="G135" s="317">
        <f>IFERROR(VLOOKUP(E135,Routes!$A$25:$B$46,2,2),0)</f>
        <v>0</v>
      </c>
      <c r="H135" s="318"/>
      <c r="I135" s="315"/>
      <c r="J135" s="316"/>
      <c r="K135" s="224"/>
      <c r="L135" s="192" t="str">
        <f t="shared" si="1"/>
        <v>School Closed</v>
      </c>
    </row>
    <row r="136" spans="1:12" ht="22.95" customHeight="1" x14ac:dyDescent="0.3">
      <c r="A136" s="177">
        <v>5</v>
      </c>
      <c r="B136" s="201" t="str">
        <f t="shared" si="0"/>
        <v>School Closed</v>
      </c>
      <c r="C136" s="193" t="str">
        <f t="array" ref="C136">IFERROR(INDEX(Weekdays!$B$2:$AF$29,MATCH(A136,Weekdays!$A$2:$A$29,0),MATCH($G$126,Weekdays!$B$1:$AF$1,0)),0)</f>
        <v>School Closed</v>
      </c>
      <c r="D136" s="190"/>
      <c r="E136" s="315"/>
      <c r="F136" s="316"/>
      <c r="G136" s="317">
        <f>IFERROR(VLOOKUP(E136,Routes!$A$25:$B$46,2,2),0)</f>
        <v>0</v>
      </c>
      <c r="H136" s="318"/>
      <c r="I136" s="315"/>
      <c r="J136" s="316"/>
      <c r="K136" s="224"/>
      <c r="L136" s="192" t="str">
        <f t="shared" si="1"/>
        <v>School Closed</v>
      </c>
    </row>
    <row r="137" spans="1:12" ht="22.95" customHeight="1" x14ac:dyDescent="0.3">
      <c r="A137" s="177">
        <v>6</v>
      </c>
      <c r="B137" s="201" t="str">
        <f t="shared" si="0"/>
        <v>Not Payable</v>
      </c>
      <c r="C137" s="193" t="str">
        <f t="array" ref="C137">IFERROR(INDEX(Weekdays!$B$2:$AF$29,MATCH(A137,Weekdays!$A$2:$A$29,0),MATCH($G$126,Weekdays!$B$1:$AF$1,0)),0)</f>
        <v>Not Payable</v>
      </c>
      <c r="D137" s="190"/>
      <c r="E137" s="315"/>
      <c r="F137" s="316"/>
      <c r="G137" s="317">
        <f>IFERROR(VLOOKUP(E137,Routes!$A$25:$B$46,2,2),0)</f>
        <v>0</v>
      </c>
      <c r="H137" s="318"/>
      <c r="I137" s="315"/>
      <c r="J137" s="316"/>
      <c r="K137" s="224"/>
      <c r="L137" s="192" t="str">
        <f t="shared" si="1"/>
        <v>Not Payable</v>
      </c>
    </row>
    <row r="138" spans="1:12" ht="22.95" customHeight="1" x14ac:dyDescent="0.3">
      <c r="A138" s="177">
        <v>7</v>
      </c>
      <c r="B138" s="201" t="str">
        <f t="shared" si="0"/>
        <v>Not Payable</v>
      </c>
      <c r="C138" s="193" t="str">
        <f t="array" ref="C138">IFERROR(INDEX(Weekdays!$B$2:$AF$29,MATCH(A138,Weekdays!$A$2:$A$29,0),MATCH($G$126,Weekdays!$B$1:$AF$1,0)),0)</f>
        <v>Not Payable</v>
      </c>
      <c r="D138" s="190"/>
      <c r="E138" s="315"/>
      <c r="F138" s="316"/>
      <c r="G138" s="317">
        <f>IFERROR(VLOOKUP(E138,Routes!$A$25:$B$46,2,2),0)</f>
        <v>0</v>
      </c>
      <c r="H138" s="318"/>
      <c r="I138" s="315"/>
      <c r="J138" s="316"/>
      <c r="K138" s="224"/>
      <c r="L138" s="192" t="str">
        <f t="shared" si="1"/>
        <v>Not Payable</v>
      </c>
    </row>
    <row r="139" spans="1:12" ht="22.95" customHeight="1" x14ac:dyDescent="0.3">
      <c r="A139" s="177">
        <v>8</v>
      </c>
      <c r="B139" s="201" t="str">
        <f t="shared" si="0"/>
        <v>Not Payable</v>
      </c>
      <c r="C139" s="193" t="str">
        <f t="array" ref="C139">IFERROR(INDEX(Weekdays!$B$2:$AF$29,MATCH(A139,Weekdays!$A$2:$A$29,0),MATCH($G$126,Weekdays!$B$1:$AF$1,0)),0)</f>
        <v>Not Payable</v>
      </c>
      <c r="D139" s="190"/>
      <c r="E139" s="315"/>
      <c r="F139" s="316"/>
      <c r="G139" s="317">
        <f>IFERROR(VLOOKUP(E139,Routes!$A$25:$B$46,2,2),0)</f>
        <v>0</v>
      </c>
      <c r="H139" s="318"/>
      <c r="I139" s="315"/>
      <c r="J139" s="316"/>
      <c r="K139" s="224"/>
      <c r="L139" s="192" t="str">
        <f t="shared" si="1"/>
        <v>Not Payable</v>
      </c>
    </row>
    <row r="140" spans="1:12" ht="22.95" customHeight="1" x14ac:dyDescent="0.3">
      <c r="A140" s="177">
        <v>9</v>
      </c>
      <c r="B140" s="201" t="str">
        <f t="shared" si="0"/>
        <v>Not Payable</v>
      </c>
      <c r="C140" s="193" t="str">
        <f t="array" ref="C140">IFERROR(INDEX(Weekdays!$B$2:$AF$29,MATCH(A140,Weekdays!$A$2:$A$29,0),MATCH($G$126,Weekdays!$B$1:$AF$1,0)),0)</f>
        <v>Not Payable</v>
      </c>
      <c r="D140" s="190"/>
      <c r="E140" s="315"/>
      <c r="F140" s="316"/>
      <c r="G140" s="317">
        <f>IFERROR(VLOOKUP(E140,Routes!$A$25:$B$46,2,2),0)</f>
        <v>0</v>
      </c>
      <c r="H140" s="318"/>
      <c r="I140" s="315"/>
      <c r="J140" s="316"/>
      <c r="K140" s="224"/>
      <c r="L140" s="192" t="str">
        <f t="shared" si="1"/>
        <v>Not Payable</v>
      </c>
    </row>
    <row r="141" spans="1:12" ht="22.95" customHeight="1" x14ac:dyDescent="0.3">
      <c r="A141" s="177">
        <v>10</v>
      </c>
      <c r="B141" s="201" t="str">
        <f t="shared" si="0"/>
        <v>Not Payable</v>
      </c>
      <c r="C141" s="193" t="str">
        <f t="array" ref="C141">IFERROR(INDEX(Weekdays!$B$2:$AF$29,MATCH(A141,Weekdays!$A$2:$A$29,0),MATCH($G$126,Weekdays!$B$1:$AF$1,0)),0)</f>
        <v>Not Payable</v>
      </c>
      <c r="D141" s="189"/>
      <c r="E141" s="315"/>
      <c r="F141" s="316"/>
      <c r="G141" s="317">
        <f>IFERROR(VLOOKUP(E141,Routes!$A$25:$B$46,2,2),0)</f>
        <v>0</v>
      </c>
      <c r="H141" s="318"/>
      <c r="I141" s="315"/>
      <c r="J141" s="316"/>
      <c r="K141" s="224"/>
      <c r="L141" s="192" t="str">
        <f t="shared" si="1"/>
        <v>Not Payable</v>
      </c>
    </row>
    <row r="142" spans="1:12" ht="22.95" customHeight="1" x14ac:dyDescent="0.3">
      <c r="A142" s="177">
        <v>11</v>
      </c>
      <c r="B142" s="201" t="str">
        <f t="shared" si="0"/>
        <v>Not Payable</v>
      </c>
      <c r="C142" s="193" t="str">
        <f t="array" ref="C142">IFERROR(INDEX(Weekdays!$B$2:$AF$29,MATCH(A142,Weekdays!$A$2:$A$29,0),MATCH($G$126,Weekdays!$B$1:$AF$1,0)),0)</f>
        <v>Not Payable</v>
      </c>
      <c r="D142" s="189"/>
      <c r="E142" s="315"/>
      <c r="F142" s="316"/>
      <c r="G142" s="317">
        <f>IFERROR(VLOOKUP(E142,Routes!$A$25:$B$46,2,2),0)</f>
        <v>0</v>
      </c>
      <c r="H142" s="318"/>
      <c r="I142" s="315"/>
      <c r="J142" s="316"/>
      <c r="K142" s="224"/>
      <c r="L142" s="192" t="str">
        <f t="shared" si="1"/>
        <v>Not Payable</v>
      </c>
    </row>
    <row r="143" spans="1:12" ht="22.95" customHeight="1" x14ac:dyDescent="0.3">
      <c r="A143" s="177">
        <v>12</v>
      </c>
      <c r="B143" s="201" t="str">
        <f t="shared" si="0"/>
        <v>Not Payable</v>
      </c>
      <c r="C143" s="193" t="str">
        <f t="array" ref="C143">IFERROR(INDEX(Weekdays!$B$2:$AF$29,MATCH(A143,Weekdays!$A$2:$A$29,0),MATCH($G$126,Weekdays!$B$1:$AF$1,0)),0)</f>
        <v>Not Payable</v>
      </c>
      <c r="D143" s="189"/>
      <c r="E143" s="315"/>
      <c r="F143" s="316"/>
      <c r="G143" s="317">
        <f>IFERROR(VLOOKUP(E143,Routes!$A$25:$B$46,2,2),0)</f>
        <v>0</v>
      </c>
      <c r="H143" s="318"/>
      <c r="I143" s="315"/>
      <c r="J143" s="316"/>
      <c r="K143" s="224"/>
      <c r="L143" s="192" t="str">
        <f t="shared" si="1"/>
        <v>Not Payable</v>
      </c>
    </row>
    <row r="144" spans="1:12" ht="22.95" customHeight="1" x14ac:dyDescent="0.3">
      <c r="A144" s="177">
        <v>13</v>
      </c>
      <c r="B144" s="201" t="str">
        <f t="shared" si="0"/>
        <v>Not Payable</v>
      </c>
      <c r="C144" s="193" t="str">
        <f t="array" ref="C144">IFERROR(INDEX(Weekdays!$B$2:$AF$29,MATCH(A144,Weekdays!$A$2:$A$29,0),MATCH($G$126,Weekdays!$B$1:$AF$1,0)),0)</f>
        <v>Not Payable</v>
      </c>
      <c r="D144" s="189"/>
      <c r="E144" s="315"/>
      <c r="F144" s="316"/>
      <c r="G144" s="317">
        <f>IFERROR(VLOOKUP(E144,Routes!$A$25:$B$46,2,2),0)</f>
        <v>0</v>
      </c>
      <c r="H144" s="318"/>
      <c r="I144" s="315"/>
      <c r="J144" s="316"/>
      <c r="K144" s="224"/>
      <c r="L144" s="192" t="str">
        <f t="shared" si="1"/>
        <v>Not Payable</v>
      </c>
    </row>
    <row r="145" spans="1:12" ht="22.95" customHeight="1" x14ac:dyDescent="0.3">
      <c r="A145" s="177">
        <v>14</v>
      </c>
      <c r="B145" s="201" t="str">
        <f t="shared" si="0"/>
        <v>Not Payable</v>
      </c>
      <c r="C145" s="193" t="str">
        <f t="array" ref="C145">IFERROR(INDEX(Weekdays!$B$2:$AF$29,MATCH(A145,Weekdays!$A$2:$A$29,0),MATCH($G$126,Weekdays!$B$1:$AF$1,0)),0)</f>
        <v>Not Payable</v>
      </c>
      <c r="D145" s="189"/>
      <c r="E145" s="315"/>
      <c r="F145" s="316"/>
      <c r="G145" s="317">
        <f>IFERROR(VLOOKUP(E145,Routes!$A$25:$B$46,2,2),0)</f>
        <v>0</v>
      </c>
      <c r="H145" s="318"/>
      <c r="I145" s="315"/>
      <c r="J145" s="316"/>
      <c r="K145" s="224"/>
      <c r="L145" s="192" t="str">
        <f t="shared" si="1"/>
        <v>Not Payable</v>
      </c>
    </row>
    <row r="146" spans="1:12" ht="22.95" customHeight="1" x14ac:dyDescent="0.3">
      <c r="A146" s="177">
        <v>15</v>
      </c>
      <c r="B146" s="201" t="str">
        <f t="shared" si="0"/>
        <v>Not Payable</v>
      </c>
      <c r="C146" s="193" t="str">
        <f t="array" ref="C146">IFERROR(INDEX(Weekdays!$B$2:$AF$29,MATCH(A146,Weekdays!$A$2:$A$29,0),MATCH($G$126,Weekdays!$B$1:$AF$1,0)),0)</f>
        <v>Not Payable</v>
      </c>
      <c r="D146" s="189"/>
      <c r="E146" s="315"/>
      <c r="F146" s="316"/>
      <c r="G146" s="317">
        <f>IFERROR(VLOOKUP(E146,Routes!$A$25:$B$46,2,2),0)</f>
        <v>0</v>
      </c>
      <c r="H146" s="318"/>
      <c r="I146" s="315"/>
      <c r="J146" s="316"/>
      <c r="K146" s="224"/>
      <c r="L146" s="192" t="str">
        <f t="shared" si="1"/>
        <v>Not Payable</v>
      </c>
    </row>
    <row r="147" spans="1:12" ht="22.95" customHeight="1" x14ac:dyDescent="0.3">
      <c r="A147" s="177">
        <v>16</v>
      </c>
      <c r="B147" s="201" t="str">
        <f t="shared" si="0"/>
        <v>Not Payable</v>
      </c>
      <c r="C147" s="193" t="str">
        <f t="array" ref="C147">IFERROR(INDEX(Weekdays!$B$2:$AF$29,MATCH(A147,Weekdays!$A$2:$A$29,0),MATCH($G$126,Weekdays!$B$1:$AF$1,0)),0)</f>
        <v>Not Payable</v>
      </c>
      <c r="D147" s="189"/>
      <c r="E147" s="315"/>
      <c r="F147" s="316"/>
      <c r="G147" s="317">
        <f>IFERROR(VLOOKUP(E147,Routes!$A$25:$B$46,2,2),0)</f>
        <v>0</v>
      </c>
      <c r="H147" s="318"/>
      <c r="I147" s="315"/>
      <c r="J147" s="316"/>
      <c r="K147" s="224"/>
      <c r="L147" s="192" t="str">
        <f t="shared" si="1"/>
        <v>Not Payable</v>
      </c>
    </row>
    <row r="148" spans="1:12" ht="22.95" customHeight="1" x14ac:dyDescent="0.3">
      <c r="A148" s="177">
        <v>17</v>
      </c>
      <c r="B148" s="201" t="str">
        <f t="shared" si="0"/>
        <v>Not Payable</v>
      </c>
      <c r="C148" s="193" t="str">
        <f t="array" ref="C148">IFERROR(INDEX(Weekdays!$B$2:$AF$29,MATCH(A148,Weekdays!$A$2:$A$29,0),MATCH($G$126,Weekdays!$B$1:$AF$1,0)),0)</f>
        <v>Not Payable</v>
      </c>
      <c r="D148" s="189"/>
      <c r="E148" s="315"/>
      <c r="F148" s="316"/>
      <c r="G148" s="317">
        <f>IFERROR(VLOOKUP(E148,Routes!$A$25:$B$46,2,2),0)</f>
        <v>0</v>
      </c>
      <c r="H148" s="318"/>
      <c r="I148" s="315"/>
      <c r="J148" s="316"/>
      <c r="K148" s="224"/>
      <c r="L148" s="192" t="str">
        <f t="shared" si="1"/>
        <v>Not Payable</v>
      </c>
    </row>
    <row r="149" spans="1:12" ht="22.95" customHeight="1" x14ac:dyDescent="0.3">
      <c r="A149" s="177">
        <v>18</v>
      </c>
      <c r="B149" s="201" t="str">
        <f t="shared" si="0"/>
        <v>Not Payable</v>
      </c>
      <c r="C149" s="193" t="str">
        <f t="array" ref="C149">IFERROR(INDEX(Weekdays!$B$2:$AF$29,MATCH(A149,Weekdays!$A$2:$A$29,0),MATCH($G$126,Weekdays!$B$1:$AF$1,0)),0)</f>
        <v>Not Payable</v>
      </c>
      <c r="D149" s="189"/>
      <c r="E149" s="315"/>
      <c r="F149" s="316"/>
      <c r="G149" s="317">
        <f>IFERROR(VLOOKUP(E149,Routes!$A$25:$B$46,2,2),0)</f>
        <v>0</v>
      </c>
      <c r="H149" s="318"/>
      <c r="I149" s="315"/>
      <c r="J149" s="316"/>
      <c r="K149" s="224"/>
      <c r="L149" s="192" t="str">
        <f t="shared" si="1"/>
        <v>Not Payable</v>
      </c>
    </row>
    <row r="150" spans="1:12" ht="22.95" customHeight="1" x14ac:dyDescent="0.3">
      <c r="A150" s="177">
        <v>19</v>
      </c>
      <c r="B150" s="201" t="str">
        <f t="shared" si="0"/>
        <v>Not Payable</v>
      </c>
      <c r="C150" s="193" t="str">
        <f t="array" ref="C150">IFERROR(INDEX(Weekdays!$B$2:$AF$29,MATCH(A150,Weekdays!$A$2:$A$29,0),MATCH($G$126,Weekdays!$B$1:$AF$1,0)),0)</f>
        <v>Not Payable</v>
      </c>
      <c r="D150" s="189"/>
      <c r="E150" s="315"/>
      <c r="F150" s="316"/>
      <c r="G150" s="317">
        <f>IFERROR(VLOOKUP(E150,Routes!$A$25:$B$46,2,2),0)</f>
        <v>0</v>
      </c>
      <c r="H150" s="318"/>
      <c r="I150" s="315"/>
      <c r="J150" s="316"/>
      <c r="K150" s="224"/>
      <c r="L150" s="192" t="str">
        <f t="shared" si="1"/>
        <v>Not Payable</v>
      </c>
    </row>
    <row r="151" spans="1:12" ht="22.95" customHeight="1" x14ac:dyDescent="0.3">
      <c r="A151" s="177">
        <v>20</v>
      </c>
      <c r="B151" s="201" t="str">
        <f t="shared" si="0"/>
        <v>Not Payable</v>
      </c>
      <c r="C151" s="193" t="str">
        <f t="array" ref="C151">IFERROR(INDEX(Weekdays!$B$2:$AF$29,MATCH(A151,Weekdays!$A$2:$A$29,0),MATCH($G$126,Weekdays!$B$1:$AF$1,0)),0)</f>
        <v>Not Payable</v>
      </c>
      <c r="D151" s="189"/>
      <c r="E151" s="315"/>
      <c r="F151" s="316"/>
      <c r="G151" s="317">
        <f>IFERROR(VLOOKUP(E151,Routes!$A$25:$B$46,2,2),0)</f>
        <v>0</v>
      </c>
      <c r="H151" s="318"/>
      <c r="I151" s="315"/>
      <c r="J151" s="316"/>
      <c r="K151" s="224"/>
      <c r="L151" s="192" t="str">
        <f t="shared" si="1"/>
        <v>Not Payable</v>
      </c>
    </row>
    <row r="152" spans="1:12" ht="22.95" customHeight="1" x14ac:dyDescent="0.3">
      <c r="A152" s="177">
        <v>21</v>
      </c>
      <c r="B152" s="201" t="str">
        <f t="shared" si="0"/>
        <v>Not Payable</v>
      </c>
      <c r="C152" s="193" t="str">
        <f t="array" ref="C152">IFERROR(INDEX(Weekdays!$B$2:$AF$29,MATCH(A152,Weekdays!$A$2:$A$29,0),MATCH($G$126,Weekdays!$B$1:$AF$1,0)),0)</f>
        <v>Not Payable</v>
      </c>
      <c r="D152" s="189"/>
      <c r="E152" s="315"/>
      <c r="F152" s="316"/>
      <c r="G152" s="317">
        <f>IFERROR(VLOOKUP(E152,Routes!$A$25:$B$46,2,2),0)</f>
        <v>0</v>
      </c>
      <c r="H152" s="318"/>
      <c r="I152" s="315"/>
      <c r="J152" s="316"/>
      <c r="K152" s="224"/>
      <c r="L152" s="192" t="str">
        <f t="shared" si="1"/>
        <v>Not Payable</v>
      </c>
    </row>
    <row r="153" spans="1:12" ht="22.95" customHeight="1" x14ac:dyDescent="0.3">
      <c r="A153" s="177">
        <v>22</v>
      </c>
      <c r="B153" s="201" t="str">
        <f t="shared" si="0"/>
        <v>Not Payable</v>
      </c>
      <c r="C153" s="193" t="str">
        <f t="array" ref="C153">IFERROR(INDEX(Weekdays!$B$2:$AF$29,MATCH(A153,Weekdays!$A$2:$A$29,0),MATCH($G$126,Weekdays!$B$1:$AF$1,0)),0)</f>
        <v>Not Payable</v>
      </c>
      <c r="D153" s="189"/>
      <c r="E153" s="315"/>
      <c r="F153" s="316"/>
      <c r="G153" s="317">
        <f>IFERROR(VLOOKUP(E153,Routes!$A$25:$B$46,2,2),0)</f>
        <v>0</v>
      </c>
      <c r="H153" s="318"/>
      <c r="I153" s="315"/>
      <c r="J153" s="316"/>
      <c r="K153" s="224"/>
      <c r="L153" s="192" t="str">
        <f t="shared" si="1"/>
        <v>Not Payable</v>
      </c>
    </row>
    <row r="154" spans="1:12" ht="22.95" customHeight="1" x14ac:dyDescent="0.3">
      <c r="A154" s="177">
        <v>23</v>
      </c>
      <c r="B154" s="201" t="str">
        <f t="shared" si="0"/>
        <v>Not Payable</v>
      </c>
      <c r="C154" s="193" t="str">
        <f t="array" ref="C154">IFERROR(INDEX(Weekdays!$B$2:$AF$29,MATCH(A154,Weekdays!$A$2:$A$29,0),MATCH($G$126,Weekdays!$B$1:$AF$1,0)),0)</f>
        <v>Not Payable</v>
      </c>
      <c r="D154" s="189"/>
      <c r="E154" s="315"/>
      <c r="F154" s="316"/>
      <c r="G154" s="317">
        <f>IFERROR(VLOOKUP(E154,Routes!$A$25:$B$46,2,2),0)</f>
        <v>0</v>
      </c>
      <c r="H154" s="318"/>
      <c r="I154" s="315"/>
      <c r="J154" s="316"/>
      <c r="K154" s="224"/>
      <c r="L154" s="192" t="str">
        <f t="shared" si="1"/>
        <v>Not Payable</v>
      </c>
    </row>
    <row r="155" spans="1:12" ht="22.95" customHeight="1" x14ac:dyDescent="0.3">
      <c r="A155" s="177">
        <v>24</v>
      </c>
      <c r="B155" s="201" t="str">
        <f t="shared" si="0"/>
        <v>…</v>
      </c>
      <c r="C155" s="193" t="str">
        <f t="array" ref="C155">IFERROR(INDEX(Weekdays!$B$2:$AF$29,MATCH(A155,Weekdays!$A$2:$A$29,0),MATCH($G$126,Weekdays!$B$1:$AF$1,0)),0)</f>
        <v>…</v>
      </c>
      <c r="D155" s="189"/>
      <c r="E155" s="315"/>
      <c r="F155" s="316"/>
      <c r="G155" s="317">
        <f>IFERROR(VLOOKUP(E155,Routes!$A$25:$B$46,2,2),0)</f>
        <v>0</v>
      </c>
      <c r="H155" s="318"/>
      <c r="I155" s="315"/>
      <c r="J155" s="316"/>
      <c r="K155" s="224"/>
      <c r="L155" s="192" t="str">
        <f t="shared" si="1"/>
        <v>…</v>
      </c>
    </row>
    <row r="156" spans="1:12" ht="22.95" customHeight="1" x14ac:dyDescent="0.3">
      <c r="A156" s="177">
        <v>25</v>
      </c>
      <c r="B156" s="201" t="str">
        <f t="shared" si="0"/>
        <v>…</v>
      </c>
      <c r="C156" s="193" t="str">
        <f t="array" ref="C156">IFERROR(INDEX(Weekdays!$B$2:$AF$29,MATCH(A156,Weekdays!$A$2:$A$29,0),MATCH($G$126,Weekdays!$B$1:$AF$1,0)),0)</f>
        <v>…</v>
      </c>
      <c r="D156" s="189"/>
      <c r="E156" s="315"/>
      <c r="F156" s="316"/>
      <c r="G156" s="317">
        <f>IFERROR(VLOOKUP(E156,Routes!$A$25:$B$46,2,2),0)</f>
        <v>0</v>
      </c>
      <c r="H156" s="318"/>
      <c r="I156" s="315"/>
      <c r="J156" s="316"/>
      <c r="K156" s="224"/>
      <c r="L156" s="192" t="str">
        <f t="shared" si="1"/>
        <v>…</v>
      </c>
    </row>
    <row r="157" spans="1:12" ht="22.95" customHeight="1" x14ac:dyDescent="0.3">
      <c r="A157" s="177">
        <v>26</v>
      </c>
      <c r="B157" s="201" t="str">
        <f t="shared" si="0"/>
        <v>…</v>
      </c>
      <c r="C157" s="193" t="str">
        <f t="array" ref="C157">IFERROR(INDEX(Weekdays!$B$2:$AF$29,MATCH(A157,Weekdays!$A$2:$A$29,0),MATCH($G$126,Weekdays!$B$1:$AF$1,0)),0)</f>
        <v>…</v>
      </c>
      <c r="D157" s="189"/>
      <c r="E157" s="315"/>
      <c r="F157" s="316"/>
      <c r="G157" s="317">
        <f>IFERROR(VLOOKUP(E157,Routes!$A$25:$B$46,2,2),0)</f>
        <v>0</v>
      </c>
      <c r="H157" s="318"/>
      <c r="I157" s="315"/>
      <c r="J157" s="316"/>
      <c r="K157" s="224"/>
      <c r="L157" s="192" t="str">
        <f t="shared" si="1"/>
        <v>…</v>
      </c>
    </row>
    <row r="158" spans="1:12" ht="22.95" customHeight="1" x14ac:dyDescent="0.3">
      <c r="A158" s="177">
        <v>27</v>
      </c>
      <c r="B158" s="201" t="str">
        <f t="shared" si="0"/>
        <v>…</v>
      </c>
      <c r="C158" s="193" t="str">
        <f t="array" ref="C158">IFERROR(INDEX(Weekdays!$B$2:$AF$29,MATCH(A158,Weekdays!$A$2:$A$29,0),MATCH($G$126,Weekdays!$B$1:$AF$1,0)),0)</f>
        <v>…</v>
      </c>
      <c r="D158" s="190"/>
      <c r="E158" s="315"/>
      <c r="F158" s="316"/>
      <c r="G158" s="317">
        <f>IFERROR(VLOOKUP(E158,Routes!$A$25:$B$46,2,2),0)</f>
        <v>0</v>
      </c>
      <c r="H158" s="318"/>
      <c r="I158" s="315"/>
      <c r="J158" s="316"/>
      <c r="K158" s="224"/>
      <c r="L158" s="192" t="str">
        <f t="shared" si="1"/>
        <v>…</v>
      </c>
    </row>
    <row r="159" spans="1:12" ht="22.95" customHeight="1" x14ac:dyDescent="0.3">
      <c r="A159" s="177">
        <v>28</v>
      </c>
      <c r="B159" s="201" t="str">
        <f t="shared" si="0"/>
        <v>…</v>
      </c>
      <c r="C159" s="193" t="str">
        <f t="array" ref="C159">IFERROR(INDEX(Weekdays!$B$2:$AF$29,MATCH(A159,Weekdays!$A$2:$A$29,0),MATCH($G$126,Weekdays!$B$1:$AF$1,0)),0)</f>
        <v>…</v>
      </c>
      <c r="D159" s="190"/>
      <c r="E159" s="315"/>
      <c r="F159" s="316"/>
      <c r="G159" s="317">
        <f>IFERROR(VLOOKUP(E159,Routes!$A$25:$B$46,2,2),0)</f>
        <v>0</v>
      </c>
      <c r="H159" s="318"/>
      <c r="I159" s="315"/>
      <c r="J159" s="316"/>
      <c r="K159" s="224"/>
      <c r="L159" s="192" t="str">
        <f t="shared" si="1"/>
        <v>…</v>
      </c>
    </row>
    <row r="160" spans="1:12" ht="15" x14ac:dyDescent="0.3">
      <c r="A160" s="4"/>
      <c r="B160" s="4"/>
      <c r="C160" s="4"/>
      <c r="D160" s="42"/>
      <c r="E160" s="42"/>
      <c r="F160" s="42"/>
      <c r="G160" s="42"/>
      <c r="H160" s="42"/>
      <c r="I160" s="42"/>
      <c r="J160" s="42"/>
      <c r="K160" s="42"/>
      <c r="L160" s="42"/>
    </row>
    <row r="161" spans="1:12" ht="16.8" x14ac:dyDescent="0.3">
      <c r="A161" s="4"/>
      <c r="B161" s="10" t="s">
        <v>15144</v>
      </c>
      <c r="C161" s="10">
        <f>COUNTIF(L132:L159,"&gt;0")</f>
        <v>0</v>
      </c>
      <c r="D161" s="4"/>
      <c r="E161" s="4"/>
      <c r="F161" s="4"/>
      <c r="G161" s="4"/>
      <c r="H161" s="4"/>
      <c r="I161" s="43"/>
      <c r="J161" s="43"/>
      <c r="K161" s="17"/>
      <c r="L161" s="84">
        <f>SUM(L132:L159)</f>
        <v>0</v>
      </c>
    </row>
    <row r="162" spans="1:12" ht="15.6" thickBot="1" x14ac:dyDescent="0.35">
      <c r="A162" s="4"/>
      <c r="B162" s="4"/>
      <c r="C162" s="4"/>
      <c r="D162" s="42"/>
      <c r="E162" s="42"/>
      <c r="F162" s="42"/>
      <c r="G162" s="42"/>
      <c r="H162" s="42"/>
      <c r="I162" s="42"/>
      <c r="J162" s="42"/>
      <c r="K162" s="42"/>
      <c r="L162" s="42"/>
    </row>
    <row r="163" spans="1:12" ht="21" thickBot="1" x14ac:dyDescent="0.35">
      <c r="A163" s="22"/>
      <c r="B163" s="355" t="s">
        <v>37</v>
      </c>
      <c r="C163" s="356"/>
      <c r="D163" s="356"/>
      <c r="E163" s="356"/>
      <c r="F163" s="356"/>
      <c r="G163" s="356"/>
      <c r="H163" s="356"/>
      <c r="I163" s="356"/>
      <c r="J163" s="356"/>
      <c r="K163" s="356"/>
      <c r="L163" s="357"/>
    </row>
    <row r="164" spans="1:12" ht="17.399999999999999" x14ac:dyDescent="0.3">
      <c r="A164" s="42"/>
      <c r="B164" s="42"/>
      <c r="C164" s="42"/>
      <c r="D164" s="42"/>
      <c r="E164" s="42"/>
      <c r="F164" s="42"/>
      <c r="G164" s="42"/>
      <c r="H164" s="42"/>
      <c r="I164" s="37"/>
      <c r="J164" s="28"/>
      <c r="K164" s="29"/>
      <c r="L164" s="42"/>
    </row>
    <row r="165" spans="1:12" ht="17.399999999999999" x14ac:dyDescent="0.3">
      <c r="A165" s="42"/>
      <c r="B165" s="42"/>
      <c r="C165" s="42"/>
      <c r="D165" s="42"/>
      <c r="E165" s="42"/>
      <c r="F165" s="42"/>
      <c r="G165" s="42"/>
      <c r="H165" s="42"/>
      <c r="I165" s="37"/>
      <c r="J165" s="28"/>
      <c r="K165" s="29"/>
      <c r="L165" s="42"/>
    </row>
    <row r="166" spans="1:12" ht="16.8" x14ac:dyDescent="0.3">
      <c r="B166" s="89" t="s">
        <v>38</v>
      </c>
      <c r="C166" s="9"/>
      <c r="D166" s="364">
        <f>D10</f>
        <v>0</v>
      </c>
      <c r="E166" s="364"/>
      <c r="F166" s="364"/>
      <c r="G166" s="364"/>
      <c r="H166" s="9"/>
      <c r="I166" s="9"/>
      <c r="J166" s="38" t="s">
        <v>39</v>
      </c>
      <c r="K166" s="336">
        <f>D8</f>
        <v>0</v>
      </c>
      <c r="L166" s="336"/>
    </row>
    <row r="167" spans="1:12" ht="16.8" x14ac:dyDescent="0.3">
      <c r="A167" s="9"/>
      <c r="B167" s="9"/>
      <c r="C167" s="9"/>
      <c r="D167" s="9"/>
      <c r="E167" s="9"/>
      <c r="F167" s="9"/>
      <c r="G167" s="9"/>
      <c r="H167" s="9"/>
      <c r="I167" s="9"/>
      <c r="J167" s="9"/>
      <c r="K167" s="9"/>
      <c r="L167" s="9"/>
    </row>
    <row r="168" spans="1:12" ht="16.8" x14ac:dyDescent="0.3">
      <c r="B168" s="9" t="s">
        <v>40</v>
      </c>
      <c r="C168" s="9"/>
      <c r="D168" s="9"/>
      <c r="E168" s="9"/>
      <c r="F168" s="39"/>
      <c r="G168" s="181">
        <f>IFERROR('Year &amp; Months'!J5,"")</f>
        <v>43132</v>
      </c>
      <c r="H168" s="184"/>
      <c r="I168" s="184"/>
      <c r="J168" s="185"/>
      <c r="K168" s="35"/>
      <c r="L168" s="9"/>
    </row>
    <row r="169" spans="1:12" ht="16.8" customHeight="1" x14ac:dyDescent="0.3">
      <c r="A169" s="9"/>
      <c r="B169" s="9"/>
      <c r="C169" s="9"/>
      <c r="D169" s="9"/>
      <c r="E169" s="9"/>
      <c r="F169" s="39"/>
      <c r="G169" s="34"/>
      <c r="H169" s="34"/>
      <c r="I169" s="365"/>
      <c r="J169" s="366"/>
      <c r="K169" s="366"/>
      <c r="L169" s="9"/>
    </row>
    <row r="170" spans="1:12" ht="16.8" customHeight="1" x14ac:dyDescent="0.3">
      <c r="A170" s="89"/>
      <c r="B170" s="9"/>
      <c r="C170" s="9"/>
      <c r="D170" s="9"/>
      <c r="E170" s="332" t="s">
        <v>15143</v>
      </c>
      <c r="F170" s="333"/>
      <c r="G170" s="333"/>
      <c r="H170" s="333"/>
      <c r="I170" s="366"/>
      <c r="J170" s="366"/>
      <c r="K170" s="366"/>
      <c r="L170" s="9"/>
    </row>
    <row r="171" spans="1:12" ht="15" x14ac:dyDescent="0.3">
      <c r="A171" s="4"/>
      <c r="B171" s="4"/>
      <c r="C171" s="4"/>
      <c r="D171" s="42"/>
      <c r="E171" s="333"/>
      <c r="F171" s="333"/>
      <c r="G171" s="333"/>
      <c r="H171" s="333"/>
      <c r="I171" s="366"/>
      <c r="J171" s="366"/>
      <c r="K171" s="366"/>
      <c r="L171" s="42"/>
    </row>
    <row r="172" spans="1:12" ht="14.4" customHeight="1" x14ac:dyDescent="0.3">
      <c r="A172" s="347" t="s">
        <v>41</v>
      </c>
      <c r="B172" s="348"/>
      <c r="C172" s="332" t="s">
        <v>35</v>
      </c>
      <c r="D172" s="332"/>
      <c r="E172" s="347" t="s">
        <v>15309</v>
      </c>
      <c r="F172" s="348"/>
      <c r="G172" s="347" t="s">
        <v>15142</v>
      </c>
      <c r="H172" s="348"/>
      <c r="I172" s="332"/>
      <c r="J172" s="332"/>
      <c r="K172" s="344"/>
      <c r="L172" s="345" t="s">
        <v>31</v>
      </c>
    </row>
    <row r="173" spans="1:12" ht="14.4" customHeight="1" x14ac:dyDescent="0.3">
      <c r="A173" s="349"/>
      <c r="B173" s="350"/>
      <c r="C173" s="332"/>
      <c r="D173" s="332"/>
      <c r="E173" s="349"/>
      <c r="F173" s="350"/>
      <c r="G173" s="349"/>
      <c r="H173" s="350"/>
      <c r="I173" s="332"/>
      <c r="J173" s="332"/>
      <c r="K173" s="344"/>
      <c r="L173" s="346"/>
    </row>
    <row r="174" spans="1:12" ht="22.95" customHeight="1" x14ac:dyDescent="0.3">
      <c r="A174" s="180">
        <v>1</v>
      </c>
      <c r="B174" s="202" t="str">
        <f>TEXT(C174,"dddd")</f>
        <v>Not Payable</v>
      </c>
      <c r="C174" s="191" t="str">
        <f t="array" ref="C174">IFERROR(INDEX(Weekdays!$B$2:$AF$29,MATCH(A174,Weekdays!$A$2:$A$29,0),MATCH($G$168,Weekdays!$B$1:$AF$1,0)),0)</f>
        <v>Not Payable</v>
      </c>
      <c r="D174" s="189"/>
      <c r="E174" s="315"/>
      <c r="F174" s="316"/>
      <c r="G174" s="317">
        <f>IFERROR(VLOOKUP(E174,Routes!$A$25:$B$46,2,2),0)</f>
        <v>0</v>
      </c>
      <c r="H174" s="318"/>
      <c r="I174" s="315"/>
      <c r="J174" s="316"/>
      <c r="K174" s="225"/>
      <c r="L174" s="192" t="str">
        <f>IF(B174="School Closed","School Closed",IF(B174="Not Payable","Not Payable",IF(B174="…","…",IF(G174&gt;K174,G174,K174))))</f>
        <v>Not Payable</v>
      </c>
    </row>
    <row r="175" spans="1:12" ht="22.95" customHeight="1" x14ac:dyDescent="0.3">
      <c r="A175" s="180">
        <v>2</v>
      </c>
      <c r="B175" s="202" t="str">
        <f t="shared" ref="B175:B197" si="2">TEXT(C175,"dddd")</f>
        <v>Not Payable</v>
      </c>
      <c r="C175" s="193" t="str">
        <f t="array" ref="C175">IFERROR(INDEX(Weekdays!$B$2:$AF$29,MATCH(A175,Weekdays!$A$2:$A$29,0),MATCH($G$168,Weekdays!$B$1:$AF$1,0)),0)</f>
        <v>Not Payable</v>
      </c>
      <c r="D175" s="189"/>
      <c r="E175" s="315"/>
      <c r="F175" s="316"/>
      <c r="G175" s="317">
        <f>IFERROR(VLOOKUP(E175,Routes!$A$25:$B$46,2,2),0)</f>
        <v>0</v>
      </c>
      <c r="H175" s="318"/>
      <c r="I175" s="315"/>
      <c r="J175" s="316"/>
      <c r="K175" s="225"/>
      <c r="L175" s="192" t="str">
        <f t="shared" ref="L175:L183" si="3">IF(B175="School Closed","School Closed",IF(B175="Not Payable","Not Payable",IF(B175="…","…",IF(G175&gt;K175,G175,K175))))</f>
        <v>Not Payable</v>
      </c>
    </row>
    <row r="176" spans="1:12" ht="22.95" customHeight="1" x14ac:dyDescent="0.3">
      <c r="A176" s="180">
        <v>3</v>
      </c>
      <c r="B176" s="202" t="str">
        <f t="shared" si="2"/>
        <v>Not Payable</v>
      </c>
      <c r="C176" s="193" t="str">
        <f t="array" ref="C176">IFERROR(INDEX(Weekdays!$B$2:$AF$29,MATCH(A176,Weekdays!$A$2:$A$29,0),MATCH($G$168,Weekdays!$B$1:$AF$1,0)),0)</f>
        <v>Not Payable</v>
      </c>
      <c r="D176" s="189"/>
      <c r="E176" s="315"/>
      <c r="F176" s="316"/>
      <c r="G176" s="317">
        <f>IFERROR(VLOOKUP(E176,Routes!$A$25:$B$46,2,2),0)</f>
        <v>0</v>
      </c>
      <c r="H176" s="318"/>
      <c r="I176" s="315"/>
      <c r="J176" s="316"/>
      <c r="K176" s="225"/>
      <c r="L176" s="192" t="str">
        <f t="shared" si="3"/>
        <v>Not Payable</v>
      </c>
    </row>
    <row r="177" spans="1:12" ht="22.95" customHeight="1" x14ac:dyDescent="0.3">
      <c r="A177" s="180">
        <v>4</v>
      </c>
      <c r="B177" s="202" t="str">
        <f t="shared" si="2"/>
        <v>Not Payable</v>
      </c>
      <c r="C177" s="193" t="str">
        <f t="array" ref="C177">IFERROR(INDEX(Weekdays!$B$2:$AF$29,MATCH(A177,Weekdays!$A$2:$A$29,0),MATCH($G$168,Weekdays!$B$1:$AF$1,0)),0)</f>
        <v>Not Payable</v>
      </c>
      <c r="D177" s="189"/>
      <c r="E177" s="315"/>
      <c r="F177" s="316"/>
      <c r="G177" s="317">
        <f>IFERROR(VLOOKUP(E177,Routes!$A$25:$B$46,2,2),0)</f>
        <v>0</v>
      </c>
      <c r="H177" s="318"/>
      <c r="I177" s="315"/>
      <c r="J177" s="316"/>
      <c r="K177" s="225"/>
      <c r="L177" s="192" t="str">
        <f t="shared" si="3"/>
        <v>Not Payable</v>
      </c>
    </row>
    <row r="178" spans="1:12" ht="22.95" customHeight="1" x14ac:dyDescent="0.3">
      <c r="A178" s="180">
        <v>5</v>
      </c>
      <c r="B178" s="202" t="str">
        <f t="shared" si="2"/>
        <v>Not Payable</v>
      </c>
      <c r="C178" s="193" t="str">
        <f t="array" ref="C178">IFERROR(INDEX(Weekdays!$B$2:$AF$29,MATCH(A178,Weekdays!$A$2:$A$29,0),MATCH($G$168,Weekdays!$B$1:$AF$1,0)),0)</f>
        <v>Not Payable</v>
      </c>
      <c r="D178" s="189"/>
      <c r="E178" s="315"/>
      <c r="F178" s="316"/>
      <c r="G178" s="317">
        <f>IFERROR(VLOOKUP(E178,Routes!$A$25:$B$46,2,2),0)</f>
        <v>0</v>
      </c>
      <c r="H178" s="318"/>
      <c r="I178" s="315"/>
      <c r="J178" s="316"/>
      <c r="K178" s="225"/>
      <c r="L178" s="192" t="str">
        <f t="shared" si="3"/>
        <v>Not Payable</v>
      </c>
    </row>
    <row r="179" spans="1:12" ht="22.95" customHeight="1" x14ac:dyDescent="0.3">
      <c r="A179" s="180">
        <v>6</v>
      </c>
      <c r="B179" s="202" t="str">
        <f t="shared" si="2"/>
        <v>Not Payable</v>
      </c>
      <c r="C179" s="193" t="str">
        <f t="array" ref="C179">IFERROR(INDEX(Weekdays!$B$2:$AF$29,MATCH(A179,Weekdays!$A$2:$A$29,0),MATCH($G$168,Weekdays!$B$1:$AF$1,0)),0)</f>
        <v>Not Payable</v>
      </c>
      <c r="D179" s="189"/>
      <c r="E179" s="315"/>
      <c r="F179" s="316"/>
      <c r="G179" s="317">
        <f>IFERROR(VLOOKUP(E179,Routes!$A$25:$B$46,2,2),0)</f>
        <v>0</v>
      </c>
      <c r="H179" s="318"/>
      <c r="I179" s="315"/>
      <c r="J179" s="316"/>
      <c r="K179" s="225"/>
      <c r="L179" s="192" t="str">
        <f t="shared" si="3"/>
        <v>Not Payable</v>
      </c>
    </row>
    <row r="180" spans="1:12" ht="22.95" customHeight="1" x14ac:dyDescent="0.3">
      <c r="A180" s="180">
        <v>7</v>
      </c>
      <c r="B180" s="202" t="str">
        <f t="shared" si="2"/>
        <v>Not Payable</v>
      </c>
      <c r="C180" s="193" t="str">
        <f t="array" ref="C180">IFERROR(INDEX(Weekdays!$B$2:$AF$29,MATCH(A180,Weekdays!$A$2:$A$29,0),MATCH($G$168,Weekdays!$B$1:$AF$1,0)),0)</f>
        <v>Not Payable</v>
      </c>
      <c r="D180" s="189"/>
      <c r="E180" s="315"/>
      <c r="F180" s="316"/>
      <c r="G180" s="317">
        <f>IFERROR(VLOOKUP(E180,Routes!$A$25:$B$46,2,2),0)</f>
        <v>0</v>
      </c>
      <c r="H180" s="318"/>
      <c r="I180" s="315"/>
      <c r="J180" s="316"/>
      <c r="K180" s="225"/>
      <c r="L180" s="192" t="str">
        <f t="shared" si="3"/>
        <v>Not Payable</v>
      </c>
    </row>
    <row r="181" spans="1:12" ht="22.95" customHeight="1" x14ac:dyDescent="0.3">
      <c r="A181" s="180">
        <v>8</v>
      </c>
      <c r="B181" s="202" t="str">
        <f t="shared" si="2"/>
        <v>Not Payable</v>
      </c>
      <c r="C181" s="193" t="str">
        <f t="array" ref="C181">IFERROR(INDEX(Weekdays!$B$2:$AF$29,MATCH(A181,Weekdays!$A$2:$A$29,0),MATCH($G$168,Weekdays!$B$1:$AF$1,0)),0)</f>
        <v>Not Payable</v>
      </c>
      <c r="D181" s="189"/>
      <c r="E181" s="315"/>
      <c r="F181" s="316"/>
      <c r="G181" s="317">
        <f>IFERROR(VLOOKUP(E181,Routes!$A$25:$B$46,2,2),0)</f>
        <v>0</v>
      </c>
      <c r="H181" s="318"/>
      <c r="I181" s="315"/>
      <c r="J181" s="316"/>
      <c r="K181" s="225"/>
      <c r="L181" s="192" t="str">
        <f t="shared" si="3"/>
        <v>Not Payable</v>
      </c>
    </row>
    <row r="182" spans="1:12" ht="22.95" customHeight="1" x14ac:dyDescent="0.3">
      <c r="A182" s="180">
        <v>9</v>
      </c>
      <c r="B182" s="202" t="str">
        <f t="shared" si="2"/>
        <v>Not Payable</v>
      </c>
      <c r="C182" s="193" t="str">
        <f t="array" ref="C182">IFERROR(INDEX(Weekdays!$B$2:$AF$29,MATCH(A182,Weekdays!$A$2:$A$29,0),MATCH($G$168,Weekdays!$B$1:$AF$1,0)),0)</f>
        <v>Not Payable</v>
      </c>
      <c r="D182" s="189"/>
      <c r="E182" s="315"/>
      <c r="F182" s="316"/>
      <c r="G182" s="317">
        <f>IFERROR(VLOOKUP(E182,Routes!$A$25:$B$46,2,2),0)</f>
        <v>0</v>
      </c>
      <c r="H182" s="318"/>
      <c r="I182" s="315"/>
      <c r="J182" s="316"/>
      <c r="K182" s="225"/>
      <c r="L182" s="192" t="str">
        <f t="shared" si="3"/>
        <v>Not Payable</v>
      </c>
    </row>
    <row r="183" spans="1:12" ht="22.95" customHeight="1" x14ac:dyDescent="0.3">
      <c r="A183" s="180">
        <v>10</v>
      </c>
      <c r="B183" s="202" t="str">
        <f t="shared" si="2"/>
        <v>Not Payable</v>
      </c>
      <c r="C183" s="193" t="str">
        <f t="array" ref="C183">IFERROR(INDEX(Weekdays!$B$2:$AF$29,MATCH(A183,Weekdays!$A$2:$A$29,0),MATCH($G$168,Weekdays!$B$1:$AF$1,0)),0)</f>
        <v>Not Payable</v>
      </c>
      <c r="D183" s="189"/>
      <c r="E183" s="315"/>
      <c r="F183" s="316"/>
      <c r="G183" s="317">
        <f>IFERROR(VLOOKUP(E183,Routes!$A$25:$B$46,2,2),0)</f>
        <v>0</v>
      </c>
      <c r="H183" s="318"/>
      <c r="I183" s="315"/>
      <c r="J183" s="316"/>
      <c r="K183" s="225"/>
      <c r="L183" s="192" t="str">
        <f t="shared" si="3"/>
        <v>Not Payable</v>
      </c>
    </row>
    <row r="184" spans="1:12" ht="22.95" customHeight="1" x14ac:dyDescent="0.3">
      <c r="A184" s="180">
        <v>11</v>
      </c>
      <c r="B184" s="202" t="str">
        <f t="shared" si="2"/>
        <v>School Closed</v>
      </c>
      <c r="C184" s="193" t="str">
        <f t="array" ref="C184">IFERROR(INDEX(Weekdays!$B$2:$AF$29,MATCH(A184,Weekdays!$A$2:$A$29,0),MATCH($G$168,Weekdays!$B$1:$AF$1,0)),0)</f>
        <v>School Closed</v>
      </c>
      <c r="D184" s="189"/>
      <c r="E184" s="315"/>
      <c r="F184" s="316"/>
      <c r="G184" s="317">
        <f>IFERROR(VLOOKUP(E184,Routes!$A$25:$B$46,2,2),0)</f>
        <v>0</v>
      </c>
      <c r="H184" s="318"/>
      <c r="I184" s="315"/>
      <c r="J184" s="316"/>
      <c r="K184" s="225"/>
      <c r="L184" s="192" t="str">
        <f t="shared" ref="L175:L197" si="4">IF(B184="School Closed","School Closed",IF(B184="…","…",IF(G184&gt;K184,G184,K184)))</f>
        <v>School Closed</v>
      </c>
    </row>
    <row r="185" spans="1:12" ht="22.95" customHeight="1" x14ac:dyDescent="0.3">
      <c r="A185" s="180">
        <v>12</v>
      </c>
      <c r="B185" s="202" t="str">
        <f t="shared" si="2"/>
        <v>School Closed</v>
      </c>
      <c r="C185" s="193" t="str">
        <f t="array" ref="C185">IFERROR(INDEX(Weekdays!$B$2:$AF$29,MATCH(A185,Weekdays!$A$2:$A$29,0),MATCH($G$168,Weekdays!$B$1:$AF$1,0)),0)</f>
        <v>School Closed</v>
      </c>
      <c r="D185" s="189"/>
      <c r="E185" s="315"/>
      <c r="F185" s="316"/>
      <c r="G185" s="317">
        <f>IFERROR(VLOOKUP(E185,Routes!$A$25:$B$46,2,2),0)</f>
        <v>0</v>
      </c>
      <c r="H185" s="318"/>
      <c r="I185" s="315"/>
      <c r="J185" s="316"/>
      <c r="K185" s="225"/>
      <c r="L185" s="192" t="str">
        <f t="shared" si="4"/>
        <v>School Closed</v>
      </c>
    </row>
    <row r="186" spans="1:12" ht="22.95" customHeight="1" x14ac:dyDescent="0.3">
      <c r="A186" s="180">
        <v>13</v>
      </c>
      <c r="B186" s="202" t="str">
        <f t="shared" si="2"/>
        <v>Monday</v>
      </c>
      <c r="C186" s="193">
        <f t="array" ref="C186">IFERROR(INDEX(Weekdays!$B$2:$AF$29,MATCH(A186,Weekdays!$A$2:$A$29,0),MATCH($G$168,Weekdays!$B$1:$AF$1,0)),0)</f>
        <v>43150</v>
      </c>
      <c r="D186" s="189"/>
      <c r="E186" s="315"/>
      <c r="F186" s="316"/>
      <c r="G186" s="317">
        <f>IFERROR(VLOOKUP(E186,Routes!$A$25:$B$46,2,2),0)</f>
        <v>0</v>
      </c>
      <c r="H186" s="318"/>
      <c r="I186" s="315"/>
      <c r="J186" s="316"/>
      <c r="K186" s="225"/>
      <c r="L186" s="192">
        <f t="shared" si="4"/>
        <v>0</v>
      </c>
    </row>
    <row r="187" spans="1:12" ht="22.95" customHeight="1" x14ac:dyDescent="0.3">
      <c r="A187" s="180">
        <v>14</v>
      </c>
      <c r="B187" s="202" t="str">
        <f t="shared" si="2"/>
        <v>Tuesday</v>
      </c>
      <c r="C187" s="193">
        <f t="array" ref="C187">IFERROR(INDEX(Weekdays!$B$2:$AF$29,MATCH(A187,Weekdays!$A$2:$A$29,0),MATCH($G$168,Weekdays!$B$1:$AF$1,0)),0)</f>
        <v>43151</v>
      </c>
      <c r="D187" s="189"/>
      <c r="E187" s="315"/>
      <c r="F187" s="316"/>
      <c r="G187" s="317">
        <f>IFERROR(VLOOKUP(E187,Routes!$A$25:$B$46,2,2),0)</f>
        <v>0</v>
      </c>
      <c r="H187" s="318"/>
      <c r="I187" s="315"/>
      <c r="J187" s="316"/>
      <c r="K187" s="225"/>
      <c r="L187" s="192">
        <f t="shared" si="4"/>
        <v>0</v>
      </c>
    </row>
    <row r="188" spans="1:12" ht="22.95" customHeight="1" x14ac:dyDescent="0.3">
      <c r="A188" s="180">
        <v>15</v>
      </c>
      <c r="B188" s="202" t="str">
        <f t="shared" si="2"/>
        <v>Wednesday</v>
      </c>
      <c r="C188" s="193">
        <f t="array" ref="C188">IFERROR(INDEX(Weekdays!$B$2:$AF$29,MATCH(A188,Weekdays!$A$2:$A$29,0),MATCH($G$168,Weekdays!$B$1:$AF$1,0)),0)</f>
        <v>43152</v>
      </c>
      <c r="D188" s="189"/>
      <c r="E188" s="315"/>
      <c r="F188" s="316"/>
      <c r="G188" s="317">
        <f>IFERROR(VLOOKUP(E188,Routes!$A$25:$B$46,2,2),0)</f>
        <v>0</v>
      </c>
      <c r="H188" s="318"/>
      <c r="I188" s="315"/>
      <c r="J188" s="316"/>
      <c r="K188" s="225"/>
      <c r="L188" s="192">
        <f t="shared" si="4"/>
        <v>0</v>
      </c>
    </row>
    <row r="189" spans="1:12" ht="22.95" customHeight="1" x14ac:dyDescent="0.3">
      <c r="A189" s="180">
        <v>16</v>
      </c>
      <c r="B189" s="202" t="str">
        <f t="shared" si="2"/>
        <v>Thursday</v>
      </c>
      <c r="C189" s="193">
        <f t="array" ref="C189">IFERROR(INDEX(Weekdays!$B$2:$AF$29,MATCH(A189,Weekdays!$A$2:$A$29,0),MATCH($G$168,Weekdays!$B$1:$AF$1,0)),0)</f>
        <v>43153</v>
      </c>
      <c r="D189" s="189"/>
      <c r="E189" s="315"/>
      <c r="F189" s="316"/>
      <c r="G189" s="317">
        <f>IFERROR(VLOOKUP(E189,Routes!$A$25:$B$46,2,2),0)</f>
        <v>0</v>
      </c>
      <c r="H189" s="318"/>
      <c r="I189" s="315"/>
      <c r="J189" s="316"/>
      <c r="K189" s="225"/>
      <c r="L189" s="192">
        <f t="shared" si="4"/>
        <v>0</v>
      </c>
    </row>
    <row r="190" spans="1:12" ht="22.95" customHeight="1" x14ac:dyDescent="0.3">
      <c r="A190" s="180">
        <v>17</v>
      </c>
      <c r="B190" s="202" t="str">
        <f t="shared" si="2"/>
        <v>Friday</v>
      </c>
      <c r="C190" s="193">
        <f t="array" ref="C190">IFERROR(INDEX(Weekdays!$B$2:$AF$29,MATCH(A190,Weekdays!$A$2:$A$29,0),MATCH($G$168,Weekdays!$B$1:$AF$1,0)),0)</f>
        <v>43154</v>
      </c>
      <c r="D190" s="189"/>
      <c r="E190" s="315"/>
      <c r="F190" s="316"/>
      <c r="G190" s="317">
        <f>IFERROR(VLOOKUP(E190,Routes!$A$25:$B$46,2,2),0)</f>
        <v>0</v>
      </c>
      <c r="H190" s="318"/>
      <c r="I190" s="315"/>
      <c r="J190" s="316"/>
      <c r="K190" s="225"/>
      <c r="L190" s="192">
        <f t="shared" si="4"/>
        <v>0</v>
      </c>
    </row>
    <row r="191" spans="1:12" ht="22.95" customHeight="1" x14ac:dyDescent="0.3">
      <c r="A191" s="180">
        <v>18</v>
      </c>
      <c r="B191" s="202" t="str">
        <f t="shared" si="2"/>
        <v>Monday</v>
      </c>
      <c r="C191" s="193">
        <f t="array" ref="C191">IFERROR(INDEX(Weekdays!$B$2:$AF$29,MATCH(A191,Weekdays!$A$2:$A$29,0),MATCH($G$168,Weekdays!$B$1:$AF$1,0)),0)</f>
        <v>43157</v>
      </c>
      <c r="D191" s="189"/>
      <c r="E191" s="315"/>
      <c r="F191" s="316"/>
      <c r="G191" s="317">
        <f>IFERROR(VLOOKUP(E191,Routes!$A$25:$B$46,2,2),0)</f>
        <v>0</v>
      </c>
      <c r="H191" s="318"/>
      <c r="I191" s="315"/>
      <c r="J191" s="316"/>
      <c r="K191" s="225"/>
      <c r="L191" s="192">
        <f t="shared" si="4"/>
        <v>0</v>
      </c>
    </row>
    <row r="192" spans="1:12" ht="22.95" customHeight="1" x14ac:dyDescent="0.3">
      <c r="A192" s="180">
        <v>19</v>
      </c>
      <c r="B192" s="202" t="str">
        <f t="shared" si="2"/>
        <v>Tuesday</v>
      </c>
      <c r="C192" s="193">
        <f t="array" ref="C192">IFERROR(INDEX(Weekdays!$B$2:$AF$29,MATCH(A192,Weekdays!$A$2:$A$29,0),MATCH($G$168,Weekdays!$B$1:$AF$1,0)),0)</f>
        <v>43158</v>
      </c>
      <c r="D192" s="189"/>
      <c r="E192" s="315"/>
      <c r="F192" s="316"/>
      <c r="G192" s="317">
        <f>IFERROR(VLOOKUP(E192,Routes!$A$25:$B$46,2,2),0)</f>
        <v>0</v>
      </c>
      <c r="H192" s="318"/>
      <c r="I192" s="315"/>
      <c r="J192" s="316"/>
      <c r="K192" s="225"/>
      <c r="L192" s="192">
        <f t="shared" si="4"/>
        <v>0</v>
      </c>
    </row>
    <row r="193" spans="1:12" ht="22.95" customHeight="1" x14ac:dyDescent="0.3">
      <c r="A193" s="180">
        <v>20</v>
      </c>
      <c r="B193" s="202" t="str">
        <f t="shared" si="2"/>
        <v>Wednesday</v>
      </c>
      <c r="C193" s="193">
        <f t="array" ref="C193">IFERROR(INDEX(Weekdays!$B$2:$AF$29,MATCH(A193,Weekdays!$A$2:$A$29,0),MATCH($G$168,Weekdays!$B$1:$AF$1,0)),0)</f>
        <v>43159</v>
      </c>
      <c r="D193" s="189"/>
      <c r="E193" s="315"/>
      <c r="F193" s="316"/>
      <c r="G193" s="317">
        <f>IFERROR(VLOOKUP(E193,Routes!$A$25:$B$46,2,2),0)</f>
        <v>0</v>
      </c>
      <c r="H193" s="318"/>
      <c r="I193" s="315"/>
      <c r="J193" s="316"/>
      <c r="K193" s="225"/>
      <c r="L193" s="192">
        <f t="shared" si="4"/>
        <v>0</v>
      </c>
    </row>
    <row r="194" spans="1:12" ht="22.95" customHeight="1" x14ac:dyDescent="0.3">
      <c r="A194" s="180">
        <v>21</v>
      </c>
      <c r="B194" s="202" t="str">
        <f t="shared" si="2"/>
        <v>…</v>
      </c>
      <c r="C194" s="193" t="str">
        <f t="array" ref="C194">IFERROR(INDEX(Weekdays!$B$2:$AF$29,MATCH(A194,Weekdays!$A$2:$A$29,0),MATCH($G$168,Weekdays!$B$1:$AF$1,0)),0)</f>
        <v>…</v>
      </c>
      <c r="D194" s="189"/>
      <c r="E194" s="315"/>
      <c r="F194" s="316"/>
      <c r="G194" s="317">
        <f>IFERROR(VLOOKUP(E194,Routes!$A$25:$B$46,2,2),0)</f>
        <v>0</v>
      </c>
      <c r="H194" s="318"/>
      <c r="I194" s="315"/>
      <c r="J194" s="316"/>
      <c r="K194" s="225"/>
      <c r="L194" s="192" t="str">
        <f t="shared" si="4"/>
        <v>…</v>
      </c>
    </row>
    <row r="195" spans="1:12" ht="22.95" customHeight="1" x14ac:dyDescent="0.3">
      <c r="A195" s="180">
        <v>22</v>
      </c>
      <c r="B195" s="202" t="str">
        <f t="shared" si="2"/>
        <v>…</v>
      </c>
      <c r="C195" s="198" t="str">
        <f t="array" ref="C195">IFERROR(INDEX(Weekdays!$B$2:$AF$29,MATCH(A195,Weekdays!$A$2:$A$29,0),MATCH($G$168,Weekdays!$B$1:$AF$1,0)),0)</f>
        <v>…</v>
      </c>
      <c r="D195" s="189"/>
      <c r="E195" s="315"/>
      <c r="F195" s="316"/>
      <c r="G195" s="317">
        <f>IFERROR(VLOOKUP(E195,Routes!$A$25:$B$46,2,2),0)</f>
        <v>0</v>
      </c>
      <c r="H195" s="318"/>
      <c r="I195" s="315"/>
      <c r="J195" s="316"/>
      <c r="K195" s="225"/>
      <c r="L195" s="192" t="str">
        <f t="shared" si="4"/>
        <v>…</v>
      </c>
    </row>
    <row r="196" spans="1:12" ht="22.95" customHeight="1" x14ac:dyDescent="0.3">
      <c r="A196" s="180">
        <v>23</v>
      </c>
      <c r="B196" s="202" t="str">
        <f t="shared" si="2"/>
        <v>…</v>
      </c>
      <c r="C196" s="193" t="str">
        <f t="array" ref="C196">IFERROR(INDEX(Weekdays!$B$2:$AF$29,MATCH(A196,Weekdays!$A$2:$A$29,0),MATCH($G$168,Weekdays!$B$1:$AF$1,0)),0)</f>
        <v>…</v>
      </c>
      <c r="D196" s="190"/>
      <c r="E196" s="315"/>
      <c r="F196" s="316"/>
      <c r="G196" s="317">
        <f>IFERROR(VLOOKUP(E196,Routes!$A$25:$B$46,2,2),0)</f>
        <v>0</v>
      </c>
      <c r="H196" s="318"/>
      <c r="I196" s="315"/>
      <c r="J196" s="316"/>
      <c r="K196" s="225"/>
      <c r="L196" s="192" t="str">
        <f t="shared" si="4"/>
        <v>…</v>
      </c>
    </row>
    <row r="197" spans="1:12" s="97" customFormat="1" ht="22.95" customHeight="1" x14ac:dyDescent="0.3">
      <c r="A197" s="180">
        <v>24</v>
      </c>
      <c r="B197" s="202" t="str">
        <f t="shared" si="2"/>
        <v>…</v>
      </c>
      <c r="C197" s="193" t="str">
        <f t="array" ref="C197">IFERROR(INDEX(Weekdays!$B$2:$AF$29,MATCH(A197,Weekdays!$A$2:$A$29,0),MATCH($G$168,Weekdays!$B$1:$AF$1,0)),0)</f>
        <v>…</v>
      </c>
      <c r="D197" s="190"/>
      <c r="E197" s="315"/>
      <c r="F197" s="316"/>
      <c r="G197" s="317">
        <f>IFERROR(VLOOKUP(E197,Routes!$A$25:$B$46,2,2),0)</f>
        <v>0</v>
      </c>
      <c r="H197" s="318"/>
      <c r="I197" s="315"/>
      <c r="J197" s="316"/>
      <c r="K197" s="225"/>
      <c r="L197" s="192" t="str">
        <f t="shared" si="4"/>
        <v>…</v>
      </c>
    </row>
    <row r="198" spans="1:12" ht="16.8" x14ac:dyDescent="0.3">
      <c r="A198" s="319"/>
      <c r="B198" s="319"/>
      <c r="C198" s="320"/>
      <c r="D198" s="321"/>
      <c r="E198" s="42"/>
      <c r="F198" s="42"/>
      <c r="G198" s="42"/>
      <c r="H198" s="42"/>
      <c r="I198" s="42"/>
      <c r="J198" s="42"/>
      <c r="K198" s="42"/>
      <c r="L198" s="159"/>
    </row>
    <row r="199" spans="1:12" ht="16.8" x14ac:dyDescent="0.3">
      <c r="A199" s="227"/>
      <c r="B199" s="10" t="s">
        <v>15144</v>
      </c>
      <c r="C199" s="322">
        <f>COUNTIF(L174:L197,"&gt;0")</f>
        <v>0</v>
      </c>
      <c r="D199" s="323"/>
      <c r="E199" s="4"/>
      <c r="F199" s="4"/>
      <c r="G199" s="4"/>
      <c r="H199" s="4"/>
      <c r="I199" s="43"/>
      <c r="J199" s="18"/>
      <c r="K199" s="17"/>
      <c r="L199" s="152">
        <f>SUM(L174:L197)</f>
        <v>0</v>
      </c>
    </row>
    <row r="200" spans="1:12" ht="16.8" x14ac:dyDescent="0.3">
      <c r="A200" s="324"/>
      <c r="B200" s="324"/>
      <c r="C200" s="320"/>
      <c r="D200" s="321"/>
      <c r="E200" s="42"/>
      <c r="F200" s="42"/>
      <c r="G200" s="42"/>
      <c r="H200" s="42"/>
      <c r="I200" s="42"/>
      <c r="J200" s="42"/>
      <c r="K200" s="42"/>
      <c r="L200" s="159"/>
    </row>
    <row r="201" spans="1:12" ht="17.399999999999999" thickBot="1" x14ac:dyDescent="0.35">
      <c r="A201" s="22"/>
      <c r="B201" s="22"/>
      <c r="C201" s="22"/>
      <c r="D201" s="42"/>
      <c r="E201" s="42"/>
      <c r="F201" s="63"/>
      <c r="G201" s="63"/>
      <c r="H201" s="63"/>
      <c r="I201" s="42"/>
      <c r="J201" s="65"/>
      <c r="K201" s="63"/>
      <c r="L201" s="159"/>
    </row>
    <row r="202" spans="1:12" ht="21" thickBot="1" x14ac:dyDescent="0.35">
      <c r="A202" s="22"/>
      <c r="B202" s="355" t="s">
        <v>37</v>
      </c>
      <c r="C202" s="356"/>
      <c r="D202" s="356"/>
      <c r="E202" s="356"/>
      <c r="F202" s="356"/>
      <c r="G202" s="356"/>
      <c r="H202" s="356"/>
      <c r="I202" s="356"/>
      <c r="J202" s="356"/>
      <c r="K202" s="356"/>
      <c r="L202" s="357"/>
    </row>
    <row r="203" spans="1:12" ht="17.399999999999999" x14ac:dyDescent="0.3">
      <c r="A203" s="42"/>
      <c r="B203" s="42"/>
      <c r="C203" s="42"/>
      <c r="D203" s="42"/>
      <c r="E203" s="42"/>
      <c r="F203" s="42"/>
      <c r="G203" s="42"/>
      <c r="H203" s="42"/>
      <c r="I203" s="37"/>
      <c r="J203" s="28"/>
      <c r="K203" s="29"/>
      <c r="L203" s="42"/>
    </row>
    <row r="204" spans="1:12" ht="17.399999999999999" x14ac:dyDescent="0.3">
      <c r="A204" s="42"/>
      <c r="B204" s="42"/>
      <c r="C204" s="42"/>
      <c r="D204" s="42"/>
      <c r="E204" s="42"/>
      <c r="F204" s="42"/>
      <c r="G204" s="42"/>
      <c r="H204" s="42"/>
      <c r="I204" s="37"/>
      <c r="J204" s="28"/>
      <c r="K204" s="29"/>
      <c r="L204" s="42"/>
    </row>
    <row r="205" spans="1:12" ht="22.2" x14ac:dyDescent="0.3">
      <c r="B205" s="89" t="s">
        <v>38</v>
      </c>
      <c r="C205" s="41"/>
      <c r="D205" s="364">
        <f>D10</f>
        <v>0</v>
      </c>
      <c r="E205" s="364"/>
      <c r="F205" s="364"/>
      <c r="G205" s="364"/>
      <c r="H205" s="42"/>
      <c r="I205" s="42"/>
      <c r="J205" s="17" t="s">
        <v>39</v>
      </c>
      <c r="K205" s="336">
        <f>D8</f>
        <v>0</v>
      </c>
      <c r="L205" s="336"/>
    </row>
    <row r="206" spans="1:12" ht="16.8" x14ac:dyDescent="0.3">
      <c r="A206" s="9"/>
      <c r="B206" s="9"/>
      <c r="C206" s="9"/>
      <c r="D206" s="9"/>
      <c r="E206" s="9"/>
      <c r="F206" s="9"/>
      <c r="G206" s="9"/>
      <c r="H206" s="9"/>
      <c r="I206" s="9"/>
      <c r="J206" s="9"/>
      <c r="K206" s="9"/>
      <c r="L206" s="42"/>
    </row>
    <row r="207" spans="1:12" ht="16.8" x14ac:dyDescent="0.3">
      <c r="B207" s="9" t="s">
        <v>40</v>
      </c>
      <c r="C207" s="9"/>
      <c r="D207" s="9"/>
      <c r="E207" s="9"/>
      <c r="F207" s="43"/>
      <c r="G207" s="182">
        <f>IFERROR('Year &amp; Months'!J6,"")</f>
        <v>43160</v>
      </c>
      <c r="H207" s="186"/>
      <c r="I207" s="186"/>
      <c r="J207" s="185"/>
      <c r="K207" s="35"/>
      <c r="L207" s="42"/>
    </row>
    <row r="208" spans="1:12" ht="16.8" x14ac:dyDescent="0.3">
      <c r="A208" s="9"/>
      <c r="B208" s="9"/>
      <c r="C208" s="9"/>
      <c r="D208" s="9"/>
      <c r="E208" s="9"/>
      <c r="F208" s="34"/>
      <c r="G208" s="34"/>
      <c r="H208" s="34"/>
      <c r="I208" s="365"/>
      <c r="J208" s="366"/>
      <c r="K208" s="366"/>
      <c r="L208" s="42"/>
    </row>
    <row r="209" spans="1:12" ht="16.8" customHeight="1" x14ac:dyDescent="0.3">
      <c r="A209" s="219"/>
      <c r="B209" s="219"/>
      <c r="C209" s="219"/>
      <c r="D209" s="219"/>
      <c r="E209" s="332" t="s">
        <v>15143</v>
      </c>
      <c r="F209" s="333"/>
      <c r="G209" s="333"/>
      <c r="H209" s="333"/>
      <c r="I209" s="366"/>
      <c r="J209" s="366"/>
      <c r="K209" s="366"/>
      <c r="L209" s="9"/>
    </row>
    <row r="210" spans="1:12" ht="15" x14ac:dyDescent="0.3">
      <c r="A210" s="4"/>
      <c r="B210" s="4"/>
      <c r="C210" s="4"/>
      <c r="D210" s="42"/>
      <c r="E210" s="333"/>
      <c r="F210" s="333"/>
      <c r="G210" s="333"/>
      <c r="H210" s="333"/>
      <c r="I210" s="366"/>
      <c r="J210" s="366"/>
      <c r="K210" s="366"/>
      <c r="L210" s="42"/>
    </row>
    <row r="211" spans="1:12" ht="14.4" customHeight="1" x14ac:dyDescent="0.3">
      <c r="A211" s="347" t="s">
        <v>41</v>
      </c>
      <c r="B211" s="348"/>
      <c r="C211" s="332" t="s">
        <v>35</v>
      </c>
      <c r="D211" s="332"/>
      <c r="E211" s="347" t="s">
        <v>15309</v>
      </c>
      <c r="F211" s="348"/>
      <c r="G211" s="347" t="s">
        <v>15142</v>
      </c>
      <c r="H211" s="348"/>
      <c r="I211" s="332"/>
      <c r="J211" s="332"/>
      <c r="K211" s="344"/>
      <c r="L211" s="345" t="s">
        <v>31</v>
      </c>
    </row>
    <row r="212" spans="1:12" ht="14.4" customHeight="1" x14ac:dyDescent="0.3">
      <c r="A212" s="349"/>
      <c r="B212" s="350"/>
      <c r="C212" s="332"/>
      <c r="D212" s="332"/>
      <c r="E212" s="349"/>
      <c r="F212" s="350"/>
      <c r="G212" s="349"/>
      <c r="H212" s="350"/>
      <c r="I212" s="332"/>
      <c r="J212" s="332"/>
      <c r="K212" s="344"/>
      <c r="L212" s="346"/>
    </row>
    <row r="213" spans="1:12" ht="22.95" customHeight="1" x14ac:dyDescent="0.3">
      <c r="A213" s="180">
        <v>1</v>
      </c>
      <c r="B213" s="202" t="str">
        <f>TEXT(C213,"dddd")</f>
        <v>Thursday</v>
      </c>
      <c r="C213" s="191">
        <f t="array" ref="C213">IFERROR(INDEX(Weekdays!$B$2:$AF$29,MATCH(A213,Weekdays!$A$2:$A$29,0),MATCH($G$207,Weekdays!$B$1:$AF$1,0)),0)</f>
        <v>43160</v>
      </c>
      <c r="D213" s="189"/>
      <c r="E213" s="315"/>
      <c r="F213" s="316"/>
      <c r="G213" s="317">
        <f>IFERROR(VLOOKUP(E213,Routes!$A$25:$B$46,2,2),0)</f>
        <v>0</v>
      </c>
      <c r="H213" s="318"/>
      <c r="I213" s="315"/>
      <c r="J213" s="316"/>
      <c r="K213" s="225"/>
      <c r="L213" s="192">
        <f t="shared" ref="L213:L236" si="5">IF(B213="School Closed","School Closed",IF(B213="…","…",IF(G213&gt;K213,G213,K213)))</f>
        <v>0</v>
      </c>
    </row>
    <row r="214" spans="1:12" ht="22.95" customHeight="1" x14ac:dyDescent="0.3">
      <c r="A214" s="180">
        <v>2</v>
      </c>
      <c r="B214" s="202" t="str">
        <f t="shared" ref="B214:B236" si="6">TEXT(C214,"dddd")</f>
        <v>Friday</v>
      </c>
      <c r="C214" s="193">
        <f t="array" ref="C214">IFERROR(INDEX(Weekdays!$B$2:$AF$29,MATCH(A214,Weekdays!$A$2:$A$29,0),MATCH($G$207,Weekdays!$B$1:$AF$1,0)),0)</f>
        <v>43161</v>
      </c>
      <c r="D214" s="189"/>
      <c r="E214" s="315"/>
      <c r="F214" s="316"/>
      <c r="G214" s="317">
        <f>IFERROR(VLOOKUP(E214,Routes!$A$25:$B$46,2,2),0)</f>
        <v>0</v>
      </c>
      <c r="H214" s="318"/>
      <c r="I214" s="315"/>
      <c r="J214" s="316"/>
      <c r="K214" s="225"/>
      <c r="L214" s="192">
        <f t="shared" si="5"/>
        <v>0</v>
      </c>
    </row>
    <row r="215" spans="1:12" ht="22.95" customHeight="1" x14ac:dyDescent="0.3">
      <c r="A215" s="180">
        <v>3</v>
      </c>
      <c r="B215" s="202" t="str">
        <f t="shared" si="6"/>
        <v>Monday</v>
      </c>
      <c r="C215" s="193">
        <f t="array" ref="C215">IFERROR(INDEX(Weekdays!$B$2:$AF$29,MATCH(A215,Weekdays!$A$2:$A$29,0),MATCH($G$207,Weekdays!$B$1:$AF$1,0)),0)</f>
        <v>43164</v>
      </c>
      <c r="D215" s="189"/>
      <c r="E215" s="315"/>
      <c r="F215" s="316"/>
      <c r="G215" s="317">
        <f>IFERROR(VLOOKUP(E215,Routes!$A$25:$B$46,2,2),0)</f>
        <v>0</v>
      </c>
      <c r="H215" s="318"/>
      <c r="I215" s="315"/>
      <c r="J215" s="316"/>
      <c r="K215" s="225"/>
      <c r="L215" s="192">
        <f t="shared" si="5"/>
        <v>0</v>
      </c>
    </row>
    <row r="216" spans="1:12" ht="22.95" customHeight="1" x14ac:dyDescent="0.3">
      <c r="A216" s="180">
        <v>4</v>
      </c>
      <c r="B216" s="202" t="str">
        <f t="shared" si="6"/>
        <v>Tuesday</v>
      </c>
      <c r="C216" s="193">
        <f t="array" ref="C216">IFERROR(INDEX(Weekdays!$B$2:$AF$29,MATCH(A216,Weekdays!$A$2:$A$29,0),MATCH($G$207,Weekdays!$B$1:$AF$1,0)),0)</f>
        <v>43165</v>
      </c>
      <c r="D216" s="189"/>
      <c r="E216" s="315"/>
      <c r="F216" s="316"/>
      <c r="G216" s="317">
        <f>IFERROR(VLOOKUP(E216,Routes!$A$25:$B$46,2,2),0)</f>
        <v>0</v>
      </c>
      <c r="H216" s="318"/>
      <c r="I216" s="315"/>
      <c r="J216" s="316"/>
      <c r="K216" s="225"/>
      <c r="L216" s="192">
        <f t="shared" si="5"/>
        <v>0</v>
      </c>
    </row>
    <row r="217" spans="1:12" ht="22.95" customHeight="1" x14ac:dyDescent="0.3">
      <c r="A217" s="180">
        <v>5</v>
      </c>
      <c r="B217" s="202" t="str">
        <f t="shared" si="6"/>
        <v>Wednesday</v>
      </c>
      <c r="C217" s="193">
        <f t="array" ref="C217">IFERROR(INDEX(Weekdays!$B$2:$AF$29,MATCH(A217,Weekdays!$A$2:$A$29,0),MATCH($G$207,Weekdays!$B$1:$AF$1,0)),0)</f>
        <v>43166</v>
      </c>
      <c r="D217" s="189"/>
      <c r="E217" s="315"/>
      <c r="F217" s="316"/>
      <c r="G217" s="317">
        <f>IFERROR(VLOOKUP(E217,Routes!$A$25:$B$46,2,2),0)</f>
        <v>0</v>
      </c>
      <c r="H217" s="318"/>
      <c r="I217" s="315"/>
      <c r="J217" s="316"/>
      <c r="K217" s="225"/>
      <c r="L217" s="192">
        <f t="shared" si="5"/>
        <v>0</v>
      </c>
    </row>
    <row r="218" spans="1:12" ht="22.95" customHeight="1" x14ac:dyDescent="0.3">
      <c r="A218" s="180">
        <v>6</v>
      </c>
      <c r="B218" s="202" t="str">
        <f t="shared" si="6"/>
        <v>Thursday</v>
      </c>
      <c r="C218" s="193">
        <f t="array" ref="C218">IFERROR(INDEX(Weekdays!$B$2:$AF$29,MATCH(A218,Weekdays!$A$2:$A$29,0),MATCH($G$207,Weekdays!$B$1:$AF$1,0)),0)</f>
        <v>43167</v>
      </c>
      <c r="D218" s="189"/>
      <c r="E218" s="315"/>
      <c r="F218" s="316"/>
      <c r="G218" s="317">
        <f>IFERROR(VLOOKUP(E218,Routes!$A$25:$B$46,2,2),0)</f>
        <v>0</v>
      </c>
      <c r="H218" s="318"/>
      <c r="I218" s="315"/>
      <c r="J218" s="316"/>
      <c r="K218" s="225"/>
      <c r="L218" s="192">
        <f t="shared" si="5"/>
        <v>0</v>
      </c>
    </row>
    <row r="219" spans="1:12" ht="22.95" customHeight="1" x14ac:dyDescent="0.3">
      <c r="A219" s="180">
        <v>7</v>
      </c>
      <c r="B219" s="202" t="str">
        <f t="shared" si="6"/>
        <v>Friday</v>
      </c>
      <c r="C219" s="193">
        <f t="array" ref="C219">IFERROR(INDEX(Weekdays!$B$2:$AF$29,MATCH(A219,Weekdays!$A$2:$A$29,0),MATCH($G$207,Weekdays!$B$1:$AF$1,0)),0)</f>
        <v>43168</v>
      </c>
      <c r="D219" s="189"/>
      <c r="E219" s="315"/>
      <c r="F219" s="316"/>
      <c r="G219" s="317">
        <f>IFERROR(VLOOKUP(E219,Routes!$A$25:$B$46,2,2),0)</f>
        <v>0</v>
      </c>
      <c r="H219" s="318"/>
      <c r="I219" s="315"/>
      <c r="J219" s="316"/>
      <c r="K219" s="225"/>
      <c r="L219" s="192">
        <f t="shared" si="5"/>
        <v>0</v>
      </c>
    </row>
    <row r="220" spans="1:12" ht="22.95" customHeight="1" x14ac:dyDescent="0.3">
      <c r="A220" s="180">
        <v>8</v>
      </c>
      <c r="B220" s="202" t="str">
        <f t="shared" si="6"/>
        <v>Monday</v>
      </c>
      <c r="C220" s="193">
        <f t="array" ref="C220">IFERROR(INDEX(Weekdays!$B$2:$AF$29,MATCH(A220,Weekdays!$A$2:$A$29,0),MATCH($G$207,Weekdays!$B$1:$AF$1,0)),0)</f>
        <v>43171</v>
      </c>
      <c r="D220" s="189"/>
      <c r="E220" s="315"/>
      <c r="F220" s="316"/>
      <c r="G220" s="317">
        <f>IFERROR(VLOOKUP(E220,Routes!$A$25:$B$46,2,2),0)</f>
        <v>0</v>
      </c>
      <c r="H220" s="318"/>
      <c r="I220" s="315"/>
      <c r="J220" s="316"/>
      <c r="K220" s="225"/>
      <c r="L220" s="192">
        <f t="shared" si="5"/>
        <v>0</v>
      </c>
    </row>
    <row r="221" spans="1:12" ht="22.95" customHeight="1" x14ac:dyDescent="0.3">
      <c r="A221" s="180">
        <v>9</v>
      </c>
      <c r="B221" s="202" t="str">
        <f t="shared" si="6"/>
        <v>Tuesday</v>
      </c>
      <c r="C221" s="193">
        <f t="array" ref="C221">IFERROR(INDEX(Weekdays!$B$2:$AF$29,MATCH(A221,Weekdays!$A$2:$A$29,0),MATCH($G$207,Weekdays!$B$1:$AF$1,0)),0)</f>
        <v>43172</v>
      </c>
      <c r="D221" s="189"/>
      <c r="E221" s="315"/>
      <c r="F221" s="316"/>
      <c r="G221" s="317">
        <f>IFERROR(VLOOKUP(E221,Routes!$A$25:$B$46,2,2),0)</f>
        <v>0</v>
      </c>
      <c r="H221" s="318"/>
      <c r="I221" s="315"/>
      <c r="J221" s="316"/>
      <c r="K221" s="225"/>
      <c r="L221" s="192">
        <f t="shared" si="5"/>
        <v>0</v>
      </c>
    </row>
    <row r="222" spans="1:12" ht="22.95" customHeight="1" x14ac:dyDescent="0.3">
      <c r="A222" s="180">
        <v>10</v>
      </c>
      <c r="B222" s="202" t="str">
        <f t="shared" si="6"/>
        <v>Wednesday</v>
      </c>
      <c r="C222" s="193">
        <f t="array" ref="C222">IFERROR(INDEX(Weekdays!$B$2:$AF$29,MATCH(A222,Weekdays!$A$2:$A$29,0),MATCH($G$207,Weekdays!$B$1:$AF$1,0)),0)</f>
        <v>43173</v>
      </c>
      <c r="D222" s="189"/>
      <c r="E222" s="315"/>
      <c r="F222" s="316"/>
      <c r="G222" s="317">
        <f>IFERROR(VLOOKUP(E222,Routes!$A$25:$B$46,2,2),0)</f>
        <v>0</v>
      </c>
      <c r="H222" s="318"/>
      <c r="I222" s="315"/>
      <c r="J222" s="316"/>
      <c r="K222" s="225"/>
      <c r="L222" s="192">
        <f t="shared" si="5"/>
        <v>0</v>
      </c>
    </row>
    <row r="223" spans="1:12" ht="22.95" customHeight="1" x14ac:dyDescent="0.3">
      <c r="A223" s="180">
        <v>11</v>
      </c>
      <c r="B223" s="202" t="str">
        <f t="shared" si="6"/>
        <v>Thursday</v>
      </c>
      <c r="C223" s="193">
        <f t="array" ref="C223">IFERROR(INDEX(Weekdays!$B$2:$AF$29,MATCH(A223,Weekdays!$A$2:$A$29,0),MATCH($G$207,Weekdays!$B$1:$AF$1,0)),0)</f>
        <v>43174</v>
      </c>
      <c r="D223" s="189"/>
      <c r="E223" s="315"/>
      <c r="F223" s="316"/>
      <c r="G223" s="317">
        <f>IFERROR(VLOOKUP(E223,Routes!$A$25:$B$46,2,2),0)</f>
        <v>0</v>
      </c>
      <c r="H223" s="318"/>
      <c r="I223" s="315"/>
      <c r="J223" s="316"/>
      <c r="K223" s="225"/>
      <c r="L223" s="192">
        <f t="shared" si="5"/>
        <v>0</v>
      </c>
    </row>
    <row r="224" spans="1:12" ht="22.95" customHeight="1" x14ac:dyDescent="0.3">
      <c r="A224" s="180">
        <v>12</v>
      </c>
      <c r="B224" s="202" t="str">
        <f t="shared" si="6"/>
        <v>Friday</v>
      </c>
      <c r="C224" s="193">
        <f t="array" ref="C224">IFERROR(INDEX(Weekdays!$B$2:$AF$29,MATCH(A224,Weekdays!$A$2:$A$29,0),MATCH($G$207,Weekdays!$B$1:$AF$1,0)),0)</f>
        <v>43175</v>
      </c>
      <c r="D224" s="189"/>
      <c r="E224" s="315"/>
      <c r="F224" s="316"/>
      <c r="G224" s="317">
        <f>IFERROR(VLOOKUP(E224,Routes!$A$25:$B$46,2,2),0)</f>
        <v>0</v>
      </c>
      <c r="H224" s="318"/>
      <c r="I224" s="315"/>
      <c r="J224" s="316"/>
      <c r="K224" s="225"/>
      <c r="L224" s="192">
        <f t="shared" si="5"/>
        <v>0</v>
      </c>
    </row>
    <row r="225" spans="1:12" ht="22.95" customHeight="1" x14ac:dyDescent="0.3">
      <c r="A225" s="180">
        <v>13</v>
      </c>
      <c r="B225" s="202" t="str">
        <f t="shared" si="6"/>
        <v>School Closed</v>
      </c>
      <c r="C225" s="193" t="str">
        <f t="array" ref="C225">IFERROR(INDEX(Weekdays!$B$2:$AF$29,MATCH(A225,Weekdays!$A$2:$A$29,0),MATCH($G$207,Weekdays!$B$1:$AF$1,0)),0)</f>
        <v>School Closed</v>
      </c>
      <c r="D225" s="189"/>
      <c r="E225" s="315"/>
      <c r="F225" s="316"/>
      <c r="G225" s="317">
        <f>IFERROR(VLOOKUP(E225,Routes!$A$25:$B$46,2,2),0)</f>
        <v>0</v>
      </c>
      <c r="H225" s="318"/>
      <c r="I225" s="315"/>
      <c r="J225" s="316"/>
      <c r="K225" s="225"/>
      <c r="L225" s="192" t="str">
        <f t="shared" si="5"/>
        <v>School Closed</v>
      </c>
    </row>
    <row r="226" spans="1:12" ht="22.95" customHeight="1" x14ac:dyDescent="0.3">
      <c r="A226" s="180">
        <v>14</v>
      </c>
      <c r="B226" s="202" t="str">
        <f t="shared" si="6"/>
        <v>Tuesday</v>
      </c>
      <c r="C226" s="193">
        <f t="array" ref="C226">IFERROR(INDEX(Weekdays!$B$2:$AF$29,MATCH(A226,Weekdays!$A$2:$A$29,0),MATCH($G$207,Weekdays!$B$1:$AF$1,0)),0)</f>
        <v>43179</v>
      </c>
      <c r="D226" s="189"/>
      <c r="E226" s="315"/>
      <c r="F226" s="316"/>
      <c r="G226" s="317">
        <f>IFERROR(VLOOKUP(E226,Routes!$A$25:$B$46,2,2),0)</f>
        <v>0</v>
      </c>
      <c r="H226" s="318"/>
      <c r="I226" s="315"/>
      <c r="J226" s="316"/>
      <c r="K226" s="225"/>
      <c r="L226" s="192">
        <f t="shared" si="5"/>
        <v>0</v>
      </c>
    </row>
    <row r="227" spans="1:12" ht="22.95" customHeight="1" x14ac:dyDescent="0.3">
      <c r="A227" s="180">
        <v>15</v>
      </c>
      <c r="B227" s="202" t="str">
        <f t="shared" si="6"/>
        <v>Wednesday</v>
      </c>
      <c r="C227" s="193">
        <f t="array" ref="C227">IFERROR(INDEX(Weekdays!$B$2:$AF$29,MATCH(A227,Weekdays!$A$2:$A$29,0),MATCH($G$207,Weekdays!$B$1:$AF$1,0)),0)</f>
        <v>43180</v>
      </c>
      <c r="D227" s="189"/>
      <c r="E227" s="315"/>
      <c r="F227" s="316"/>
      <c r="G227" s="317">
        <f>IFERROR(VLOOKUP(E227,Routes!$A$25:$B$46,2,2),0)</f>
        <v>0</v>
      </c>
      <c r="H227" s="318"/>
      <c r="I227" s="315"/>
      <c r="J227" s="316"/>
      <c r="K227" s="225"/>
      <c r="L227" s="192">
        <f t="shared" si="5"/>
        <v>0</v>
      </c>
    </row>
    <row r="228" spans="1:12" ht="22.95" customHeight="1" x14ac:dyDescent="0.3">
      <c r="A228" s="180">
        <v>16</v>
      </c>
      <c r="B228" s="202" t="str">
        <f t="shared" si="6"/>
        <v>Thursday</v>
      </c>
      <c r="C228" s="193">
        <f t="array" ref="C228">IFERROR(INDEX(Weekdays!$B$2:$AF$29,MATCH(A228,Weekdays!$A$2:$A$29,0),MATCH($G$207,Weekdays!$B$1:$AF$1,0)),0)</f>
        <v>43181</v>
      </c>
      <c r="D228" s="189"/>
      <c r="E228" s="315"/>
      <c r="F228" s="316"/>
      <c r="G228" s="317">
        <f>IFERROR(VLOOKUP(E228,Routes!$A$25:$B$46,2,2),0)</f>
        <v>0</v>
      </c>
      <c r="H228" s="318"/>
      <c r="I228" s="315"/>
      <c r="J228" s="316"/>
      <c r="K228" s="225"/>
      <c r="L228" s="192">
        <f t="shared" si="5"/>
        <v>0</v>
      </c>
    </row>
    <row r="229" spans="1:12" ht="22.95" customHeight="1" x14ac:dyDescent="0.3">
      <c r="A229" s="180">
        <v>17</v>
      </c>
      <c r="B229" s="202" t="str">
        <f t="shared" si="6"/>
        <v>Friday</v>
      </c>
      <c r="C229" s="193">
        <f t="array" ref="C229">IFERROR(INDEX(Weekdays!$B$2:$AF$29,MATCH(A229,Weekdays!$A$2:$A$29,0),MATCH($G$207,Weekdays!$B$1:$AF$1,0)),0)</f>
        <v>43182</v>
      </c>
      <c r="D229" s="189"/>
      <c r="E229" s="315"/>
      <c r="F229" s="316"/>
      <c r="G229" s="317">
        <f>IFERROR(VLOOKUP(E229,Routes!$A$25:$B$46,2,2),0)</f>
        <v>0</v>
      </c>
      <c r="H229" s="318"/>
      <c r="I229" s="315"/>
      <c r="J229" s="316"/>
      <c r="K229" s="225"/>
      <c r="L229" s="192">
        <f t="shared" si="5"/>
        <v>0</v>
      </c>
    </row>
    <row r="230" spans="1:12" ht="22.95" customHeight="1" x14ac:dyDescent="0.3">
      <c r="A230" s="180">
        <v>18</v>
      </c>
      <c r="B230" s="202" t="str">
        <f t="shared" si="6"/>
        <v>Monday</v>
      </c>
      <c r="C230" s="193">
        <f t="array" ref="C230">IFERROR(INDEX(Weekdays!$B$2:$AF$29,MATCH(A230,Weekdays!$A$2:$A$29,0),MATCH($G$207,Weekdays!$B$1:$AF$1,0)),0)</f>
        <v>43185</v>
      </c>
      <c r="D230" s="189"/>
      <c r="E230" s="315"/>
      <c r="F230" s="316"/>
      <c r="G230" s="317">
        <f>IFERROR(VLOOKUP(E230,Routes!$A$25:$B$46,2,2),0)</f>
        <v>0</v>
      </c>
      <c r="H230" s="318"/>
      <c r="I230" s="315"/>
      <c r="J230" s="316"/>
      <c r="K230" s="225"/>
      <c r="L230" s="192">
        <f t="shared" si="5"/>
        <v>0</v>
      </c>
    </row>
    <row r="231" spans="1:12" ht="22.95" customHeight="1" x14ac:dyDescent="0.3">
      <c r="A231" s="180">
        <v>19</v>
      </c>
      <c r="B231" s="202" t="str">
        <f t="shared" si="6"/>
        <v>Tuesday</v>
      </c>
      <c r="C231" s="193">
        <f t="array" ref="C231">IFERROR(INDEX(Weekdays!$B$2:$AF$29,MATCH(A231,Weekdays!$A$2:$A$29,0),MATCH($G$207,Weekdays!$B$1:$AF$1,0)),0)</f>
        <v>43186</v>
      </c>
      <c r="D231" s="189"/>
      <c r="E231" s="315"/>
      <c r="F231" s="316"/>
      <c r="G231" s="317">
        <f>IFERROR(VLOOKUP(E231,Routes!$A$25:$B$46,2,2),0)</f>
        <v>0</v>
      </c>
      <c r="H231" s="318"/>
      <c r="I231" s="315"/>
      <c r="J231" s="316"/>
      <c r="K231" s="225"/>
      <c r="L231" s="192">
        <f t="shared" si="5"/>
        <v>0</v>
      </c>
    </row>
    <row r="232" spans="1:12" ht="22.95" customHeight="1" x14ac:dyDescent="0.3">
      <c r="A232" s="180">
        <v>20</v>
      </c>
      <c r="B232" s="202" t="str">
        <f t="shared" si="6"/>
        <v>Wednesday</v>
      </c>
      <c r="C232" s="193">
        <f t="array" ref="C232">IFERROR(INDEX(Weekdays!$B$2:$AF$29,MATCH(A232,Weekdays!$A$2:$A$29,0),MATCH($G$207,Weekdays!$B$1:$AF$1,0)),0)</f>
        <v>43187</v>
      </c>
      <c r="D232" s="189"/>
      <c r="E232" s="315"/>
      <c r="F232" s="316"/>
      <c r="G232" s="317">
        <f>IFERROR(VLOOKUP(E232,Routes!$A$25:$B$46,2,2),0)</f>
        <v>0</v>
      </c>
      <c r="H232" s="318"/>
      <c r="I232" s="315"/>
      <c r="J232" s="316"/>
      <c r="K232" s="225"/>
      <c r="L232" s="192">
        <f t="shared" si="5"/>
        <v>0</v>
      </c>
    </row>
    <row r="233" spans="1:12" ht="22.95" customHeight="1" x14ac:dyDescent="0.3">
      <c r="A233" s="180">
        <v>21</v>
      </c>
      <c r="B233" s="202" t="str">
        <f t="shared" si="6"/>
        <v>School Closed</v>
      </c>
      <c r="C233" s="198" t="str">
        <f t="array" ref="C233">IFERROR(INDEX(Weekdays!$B$2:$AF$29,MATCH(A233,Weekdays!$A$2:$A$29,0),MATCH($G$207,Weekdays!$B$1:$AF$1,0)),0)</f>
        <v>School Closed</v>
      </c>
      <c r="D233" s="189"/>
      <c r="E233" s="315"/>
      <c r="F233" s="316"/>
      <c r="G233" s="317">
        <f>IFERROR(VLOOKUP(E233,Routes!$A$25:$B$46,2,2),0)</f>
        <v>0</v>
      </c>
      <c r="H233" s="318"/>
      <c r="I233" s="315"/>
      <c r="J233" s="316"/>
      <c r="K233" s="225"/>
      <c r="L233" s="192" t="str">
        <f t="shared" si="5"/>
        <v>School Closed</v>
      </c>
    </row>
    <row r="234" spans="1:12" ht="22.95" customHeight="1" x14ac:dyDescent="0.3">
      <c r="A234" s="180">
        <v>22</v>
      </c>
      <c r="B234" s="202" t="str">
        <f t="shared" si="6"/>
        <v>School Closed</v>
      </c>
      <c r="C234" s="193" t="str">
        <f t="array" ref="C234">IFERROR(INDEX(Weekdays!$B$2:$AF$29,MATCH(A234,Weekdays!$A$2:$A$29,0),MATCH($G$207,Weekdays!$B$1:$AF$1,0)),0)</f>
        <v>School Closed</v>
      </c>
      <c r="D234" s="199"/>
      <c r="E234" s="315"/>
      <c r="F234" s="316"/>
      <c r="G234" s="317">
        <f>IFERROR(VLOOKUP(E234,Routes!$A$25:$B$46,2,2),0)</f>
        <v>0</v>
      </c>
      <c r="H234" s="318"/>
      <c r="I234" s="315"/>
      <c r="J234" s="316"/>
      <c r="K234" s="225"/>
      <c r="L234" s="192" t="str">
        <f t="shared" si="5"/>
        <v>School Closed</v>
      </c>
    </row>
    <row r="235" spans="1:12" ht="22.95" customHeight="1" x14ac:dyDescent="0.3">
      <c r="A235" s="180">
        <v>23</v>
      </c>
      <c r="B235" s="202" t="str">
        <f t="shared" si="6"/>
        <v>…</v>
      </c>
      <c r="C235" s="200" t="str">
        <f t="array" ref="C235">IFERROR(INDEX(Weekdays!$B$2:$AF$29,MATCH(A235,Weekdays!$A$2:$A$29,0),MATCH($G$207,Weekdays!$B$1:$AF$1,0)),0)</f>
        <v>…</v>
      </c>
      <c r="D235" s="199"/>
      <c r="E235" s="315"/>
      <c r="F235" s="316"/>
      <c r="G235" s="317">
        <f>IFERROR(VLOOKUP(E235,Routes!$A$25:$B$46,2,2),0)</f>
        <v>0</v>
      </c>
      <c r="H235" s="318"/>
      <c r="I235" s="315"/>
      <c r="J235" s="316"/>
      <c r="K235" s="225"/>
      <c r="L235" s="192" t="str">
        <f t="shared" si="5"/>
        <v>…</v>
      </c>
    </row>
    <row r="236" spans="1:12" s="97" customFormat="1" ht="22.95" customHeight="1" x14ac:dyDescent="0.3">
      <c r="A236" s="180">
        <v>24</v>
      </c>
      <c r="B236" s="202" t="str">
        <f t="shared" si="6"/>
        <v>…</v>
      </c>
      <c r="C236" s="200" t="str">
        <f t="array" ref="C236">IFERROR(INDEX(Weekdays!$B$2:$AF$29,MATCH(A236,Weekdays!$A$2:$A$29,0),MATCH($G$207,Weekdays!$B$1:$AF$1,0)),0)</f>
        <v>…</v>
      </c>
      <c r="D236" s="199"/>
      <c r="E236" s="315"/>
      <c r="F236" s="316"/>
      <c r="G236" s="317">
        <f>IFERROR(VLOOKUP(E236,Routes!$A$25:$B$46,2,2),0)</f>
        <v>0</v>
      </c>
      <c r="H236" s="318"/>
      <c r="I236" s="315"/>
      <c r="J236" s="316"/>
      <c r="K236" s="225"/>
      <c r="L236" s="192" t="str">
        <f t="shared" si="5"/>
        <v>…</v>
      </c>
    </row>
    <row r="237" spans="1:12" ht="15" x14ac:dyDescent="0.3">
      <c r="A237" s="4"/>
      <c r="B237" s="4"/>
      <c r="C237" s="4"/>
      <c r="D237" s="42"/>
      <c r="E237" s="42"/>
      <c r="F237" s="42"/>
      <c r="G237" s="42"/>
      <c r="H237" s="42"/>
      <c r="I237" s="42"/>
      <c r="J237" s="42"/>
      <c r="K237" s="42"/>
      <c r="L237" s="42"/>
    </row>
    <row r="238" spans="1:12" ht="16.8" x14ac:dyDescent="0.3">
      <c r="A238" s="4"/>
      <c r="B238" s="10" t="s">
        <v>15144</v>
      </c>
      <c r="C238" s="322">
        <f>COUNTIF(L213:L236,"&gt;0")</f>
        <v>0</v>
      </c>
      <c r="D238" s="323"/>
      <c r="E238" s="4"/>
      <c r="F238" s="4"/>
      <c r="G238" s="4"/>
      <c r="H238" s="4"/>
      <c r="I238" s="43"/>
      <c r="J238" s="18"/>
      <c r="K238" s="17"/>
      <c r="L238" s="40">
        <f>SUM(L213:L236)</f>
        <v>0</v>
      </c>
    </row>
    <row r="239" spans="1:12" x14ac:dyDescent="0.3">
      <c r="A239" s="22"/>
      <c r="B239" s="22"/>
      <c r="C239" s="22"/>
      <c r="D239" s="42"/>
      <c r="E239" s="42"/>
      <c r="F239" s="63"/>
      <c r="G239" s="63"/>
      <c r="H239" s="63"/>
      <c r="I239" s="42"/>
      <c r="J239" s="65"/>
      <c r="K239" s="63"/>
      <c r="L239" s="42"/>
    </row>
    <row r="240" spans="1:12" ht="15" thickBot="1" x14ac:dyDescent="0.35">
      <c r="A240" s="22"/>
      <c r="B240" s="22"/>
      <c r="C240" s="22"/>
      <c r="D240" s="42"/>
      <c r="E240" s="42"/>
      <c r="F240" s="63"/>
      <c r="G240" s="63"/>
      <c r="H240" s="63"/>
      <c r="I240" s="42"/>
      <c r="J240" s="65"/>
      <c r="K240" s="63"/>
      <c r="L240" s="42"/>
    </row>
    <row r="241" spans="1:12" ht="21" thickBot="1" x14ac:dyDescent="0.35">
      <c r="A241" s="22"/>
      <c r="B241" s="355" t="s">
        <v>37</v>
      </c>
      <c r="C241" s="356"/>
      <c r="D241" s="356"/>
      <c r="E241" s="356"/>
      <c r="F241" s="356"/>
      <c r="G241" s="356"/>
      <c r="H241" s="356"/>
      <c r="I241" s="356"/>
      <c r="J241" s="356"/>
      <c r="K241" s="356"/>
      <c r="L241" s="357"/>
    </row>
    <row r="242" spans="1:12" ht="17.399999999999999" x14ac:dyDescent="0.3">
      <c r="A242" s="42"/>
      <c r="B242" s="42"/>
      <c r="C242" s="42"/>
      <c r="D242" s="43"/>
      <c r="E242" s="43"/>
      <c r="F242" s="43"/>
      <c r="G242" s="43"/>
      <c r="H242" s="43"/>
      <c r="I242" s="37"/>
      <c r="J242" s="28"/>
      <c r="K242" s="29"/>
      <c r="L242" s="42"/>
    </row>
    <row r="243" spans="1:12" ht="17.399999999999999" x14ac:dyDescent="0.3">
      <c r="A243" s="42"/>
      <c r="B243" s="42"/>
      <c r="C243" s="42"/>
      <c r="D243" s="43"/>
      <c r="E243" s="43"/>
      <c r="F243" s="43"/>
      <c r="G243" s="43"/>
      <c r="H243" s="43"/>
      <c r="I243" s="37"/>
      <c r="J243" s="28"/>
      <c r="K243" s="29"/>
      <c r="L243" s="42"/>
    </row>
    <row r="244" spans="1:12" ht="16.8" x14ac:dyDescent="0.3">
      <c r="B244" s="160" t="s">
        <v>38</v>
      </c>
      <c r="C244" s="9"/>
      <c r="D244" s="364">
        <f>D10</f>
        <v>0</v>
      </c>
      <c r="E244" s="364"/>
      <c r="F244" s="364"/>
      <c r="G244" s="364"/>
      <c r="H244" s="9"/>
      <c r="I244" s="9"/>
      <c r="J244" s="17" t="s">
        <v>39</v>
      </c>
      <c r="K244" s="336">
        <f>D8</f>
        <v>0</v>
      </c>
      <c r="L244" s="336"/>
    </row>
    <row r="245" spans="1:12" ht="16.8" x14ac:dyDescent="0.3">
      <c r="A245" s="9"/>
      <c r="B245" s="9"/>
      <c r="C245" s="9"/>
      <c r="D245" s="9"/>
      <c r="E245" s="9"/>
      <c r="F245" s="9"/>
      <c r="G245" s="9"/>
      <c r="H245" s="9"/>
      <c r="I245" s="9"/>
      <c r="J245" s="9"/>
      <c r="K245" s="9"/>
      <c r="L245" s="9"/>
    </row>
    <row r="246" spans="1:12" ht="16.8" x14ac:dyDescent="0.3">
      <c r="B246" s="9" t="s">
        <v>40</v>
      </c>
      <c r="C246" s="9"/>
      <c r="D246" s="9"/>
      <c r="E246" s="9"/>
      <c r="F246" s="39"/>
      <c r="G246" s="182" t="str">
        <f>IFERROR(IF(B289="N/A","N/A",'Year &amp; Months'!J7),"")</f>
        <v>N/A</v>
      </c>
      <c r="H246" s="186"/>
      <c r="I246" s="186"/>
      <c r="J246" s="185"/>
      <c r="K246" s="44"/>
      <c r="L246" s="44"/>
    </row>
    <row r="247" spans="1:12" ht="16.8" customHeight="1" x14ac:dyDescent="0.3">
      <c r="A247" s="9"/>
      <c r="B247" s="9"/>
      <c r="C247" s="9"/>
      <c r="D247" s="9"/>
      <c r="E247" s="9"/>
      <c r="F247" s="39"/>
      <c r="G247" s="34"/>
      <c r="H247" s="34"/>
      <c r="I247" s="365"/>
      <c r="J247" s="366"/>
      <c r="K247" s="366"/>
      <c r="L247" s="9"/>
    </row>
    <row r="248" spans="1:12" ht="16.8" customHeight="1" x14ac:dyDescent="0.3">
      <c r="A248" s="219"/>
      <c r="B248" s="219"/>
      <c r="C248" s="219"/>
      <c r="D248" s="219"/>
      <c r="E248" s="332" t="s">
        <v>15143</v>
      </c>
      <c r="F248" s="333"/>
      <c r="G248" s="333"/>
      <c r="H248" s="333"/>
      <c r="I248" s="366"/>
      <c r="J248" s="366"/>
      <c r="K248" s="366"/>
      <c r="L248" s="9"/>
    </row>
    <row r="249" spans="1:12" ht="15" x14ac:dyDescent="0.3">
      <c r="A249" s="4"/>
      <c r="B249" s="4"/>
      <c r="C249" s="4"/>
      <c r="D249" s="42"/>
      <c r="E249" s="333"/>
      <c r="F249" s="333"/>
      <c r="G249" s="333"/>
      <c r="H249" s="333"/>
      <c r="I249" s="366"/>
      <c r="J249" s="366"/>
      <c r="K249" s="366"/>
      <c r="L249" s="42"/>
    </row>
    <row r="250" spans="1:12" ht="14.4" customHeight="1" x14ac:dyDescent="0.3">
      <c r="A250" s="347" t="s">
        <v>41</v>
      </c>
      <c r="B250" s="348"/>
      <c r="C250" s="332" t="s">
        <v>35</v>
      </c>
      <c r="D250" s="332"/>
      <c r="E250" s="347" t="s">
        <v>15309</v>
      </c>
      <c r="F250" s="348"/>
      <c r="G250" s="347" t="s">
        <v>15142</v>
      </c>
      <c r="H250" s="348"/>
      <c r="I250" s="332"/>
      <c r="J250" s="332"/>
      <c r="K250" s="344"/>
      <c r="L250" s="345" t="s">
        <v>31</v>
      </c>
    </row>
    <row r="251" spans="1:12" ht="14.4" customHeight="1" x14ac:dyDescent="0.3">
      <c r="A251" s="349"/>
      <c r="B251" s="350"/>
      <c r="C251" s="332"/>
      <c r="D251" s="332"/>
      <c r="E251" s="349"/>
      <c r="F251" s="350"/>
      <c r="G251" s="349"/>
      <c r="H251" s="350"/>
      <c r="I251" s="332"/>
      <c r="J251" s="332"/>
      <c r="K251" s="344"/>
      <c r="L251" s="346"/>
    </row>
    <row r="252" spans="1:12" ht="22.95" customHeight="1" x14ac:dyDescent="0.3">
      <c r="A252" s="194">
        <v>1</v>
      </c>
      <c r="B252" s="202" t="str">
        <f>TEXT(C252,"dddd")</f>
        <v>…</v>
      </c>
      <c r="C252" s="191" t="str">
        <f t="array" ref="C252">IFERROR(INDEX(Weekdays!$B$2:$AF$29,MATCH(A252,Weekdays!$A$2:$A$29,0),MATCH($G$246,Weekdays!$B$1:$AF$1,0)),0)</f>
        <v>…</v>
      </c>
      <c r="D252" s="189"/>
      <c r="E252" s="315"/>
      <c r="F252" s="316"/>
      <c r="G252" s="317">
        <f>IFERROR(VLOOKUP(E252,Routes!$A$25:$B$46,2,2),0)</f>
        <v>0</v>
      </c>
      <c r="H252" s="318"/>
      <c r="I252" s="315"/>
      <c r="J252" s="316"/>
      <c r="K252" s="225"/>
      <c r="L252" s="192" t="str">
        <f t="shared" ref="L252:L275" si="7">IF(B252="School Closed","School Closed",IF(B252="…","…",IF(G252&gt;K252,G252,K252)))</f>
        <v>…</v>
      </c>
    </row>
    <row r="253" spans="1:12" ht="22.95" customHeight="1" x14ac:dyDescent="0.3">
      <c r="A253" s="194">
        <v>2</v>
      </c>
      <c r="B253" s="202" t="str">
        <f t="shared" ref="B253:B275" si="8">TEXT(C253,"dddd")</f>
        <v>…</v>
      </c>
      <c r="C253" s="193" t="str">
        <f t="array" ref="C253">IFERROR(INDEX(Weekdays!$B$2:$AF$29,MATCH(A253,Weekdays!$A$2:$A$29,0),MATCH($G$246,Weekdays!$B$1:$AF$1,0)),0)</f>
        <v>…</v>
      </c>
      <c r="D253" s="189"/>
      <c r="E253" s="315"/>
      <c r="F253" s="316"/>
      <c r="G253" s="317">
        <f>IFERROR(VLOOKUP(E253,Routes!$A$25:$B$46,2,2),0)</f>
        <v>0</v>
      </c>
      <c r="H253" s="318"/>
      <c r="I253" s="315"/>
      <c r="J253" s="316"/>
      <c r="K253" s="225"/>
      <c r="L253" s="192" t="str">
        <f t="shared" si="7"/>
        <v>…</v>
      </c>
    </row>
    <row r="254" spans="1:12" ht="22.95" customHeight="1" x14ac:dyDescent="0.3">
      <c r="A254" s="194">
        <v>3</v>
      </c>
      <c r="B254" s="202" t="str">
        <f t="shared" si="8"/>
        <v>…</v>
      </c>
      <c r="C254" s="193" t="str">
        <f t="array" ref="C254">IFERROR(INDEX(Weekdays!$B$2:$AF$29,MATCH(A254,Weekdays!$A$2:$A$29,0),MATCH($G$246,Weekdays!$B$1:$AF$1,0)),0)</f>
        <v>…</v>
      </c>
      <c r="D254" s="189"/>
      <c r="E254" s="315"/>
      <c r="F254" s="316"/>
      <c r="G254" s="317">
        <f>IFERROR(VLOOKUP(E254,Routes!$A$25:$B$46,2,2),0)</f>
        <v>0</v>
      </c>
      <c r="H254" s="318"/>
      <c r="I254" s="315"/>
      <c r="J254" s="316"/>
      <c r="K254" s="225"/>
      <c r="L254" s="192" t="str">
        <f t="shared" si="7"/>
        <v>…</v>
      </c>
    </row>
    <row r="255" spans="1:12" ht="22.95" customHeight="1" x14ac:dyDescent="0.3">
      <c r="A255" s="194">
        <v>4</v>
      </c>
      <c r="B255" s="202" t="str">
        <f t="shared" si="8"/>
        <v>…</v>
      </c>
      <c r="C255" s="193" t="str">
        <f t="array" ref="C255">IFERROR(INDEX(Weekdays!$B$2:$AF$29,MATCH(A255,Weekdays!$A$2:$A$29,0),MATCH($G$246,Weekdays!$B$1:$AF$1,0)),0)</f>
        <v>…</v>
      </c>
      <c r="D255" s="189"/>
      <c r="E255" s="315"/>
      <c r="F255" s="316"/>
      <c r="G255" s="317">
        <f>IFERROR(VLOOKUP(E255,Routes!$A$25:$B$46,2,2),0)</f>
        <v>0</v>
      </c>
      <c r="H255" s="318"/>
      <c r="I255" s="315"/>
      <c r="J255" s="316"/>
      <c r="K255" s="225"/>
      <c r="L255" s="192" t="str">
        <f t="shared" si="7"/>
        <v>…</v>
      </c>
    </row>
    <row r="256" spans="1:12" ht="22.95" customHeight="1" x14ac:dyDescent="0.3">
      <c r="A256" s="194">
        <v>5</v>
      </c>
      <c r="B256" s="202" t="str">
        <f t="shared" si="8"/>
        <v>…</v>
      </c>
      <c r="C256" s="193" t="str">
        <f t="array" ref="C256">IFERROR(INDEX(Weekdays!$B$2:$AF$29,MATCH(A256,Weekdays!$A$2:$A$29,0),MATCH($G$246,Weekdays!$B$1:$AF$1,0)),0)</f>
        <v>…</v>
      </c>
      <c r="D256" s="189"/>
      <c r="E256" s="315"/>
      <c r="F256" s="316"/>
      <c r="G256" s="317">
        <f>IFERROR(VLOOKUP(E256,Routes!$A$25:$B$46,2,2),0)</f>
        <v>0</v>
      </c>
      <c r="H256" s="318"/>
      <c r="I256" s="315"/>
      <c r="J256" s="316"/>
      <c r="K256" s="225"/>
      <c r="L256" s="192" t="str">
        <f t="shared" si="7"/>
        <v>…</v>
      </c>
    </row>
    <row r="257" spans="1:12" ht="22.95" customHeight="1" x14ac:dyDescent="0.3">
      <c r="A257" s="194">
        <v>6</v>
      </c>
      <c r="B257" s="202" t="str">
        <f t="shared" si="8"/>
        <v>…</v>
      </c>
      <c r="C257" s="193" t="str">
        <f t="array" ref="C257">IFERROR(INDEX(Weekdays!$B$2:$AF$29,MATCH(A257,Weekdays!$A$2:$A$29,0),MATCH($G$246,Weekdays!$B$1:$AF$1,0)),0)</f>
        <v>…</v>
      </c>
      <c r="D257" s="189"/>
      <c r="E257" s="315"/>
      <c r="F257" s="316"/>
      <c r="G257" s="317">
        <f>IFERROR(VLOOKUP(E257,Routes!$A$25:$B$46,2,2),0)</f>
        <v>0</v>
      </c>
      <c r="H257" s="318"/>
      <c r="I257" s="315"/>
      <c r="J257" s="316"/>
      <c r="K257" s="225"/>
      <c r="L257" s="192" t="str">
        <f t="shared" si="7"/>
        <v>…</v>
      </c>
    </row>
    <row r="258" spans="1:12" ht="22.95" customHeight="1" x14ac:dyDescent="0.3">
      <c r="A258" s="194">
        <v>7</v>
      </c>
      <c r="B258" s="202" t="str">
        <f t="shared" si="8"/>
        <v>…</v>
      </c>
      <c r="C258" s="193" t="str">
        <f t="array" ref="C258">IFERROR(INDEX(Weekdays!$B$2:$AF$29,MATCH(A258,Weekdays!$A$2:$A$29,0),MATCH($G$246,Weekdays!$B$1:$AF$1,0)),0)</f>
        <v>…</v>
      </c>
      <c r="D258" s="189"/>
      <c r="E258" s="315"/>
      <c r="F258" s="316"/>
      <c r="G258" s="317">
        <f>IFERROR(VLOOKUP(E258,Routes!$A$25:$B$46,2,2),0)</f>
        <v>0</v>
      </c>
      <c r="H258" s="318"/>
      <c r="I258" s="315"/>
      <c r="J258" s="316"/>
      <c r="K258" s="225"/>
      <c r="L258" s="192" t="str">
        <f t="shared" si="7"/>
        <v>…</v>
      </c>
    </row>
    <row r="259" spans="1:12" ht="22.95" customHeight="1" x14ac:dyDescent="0.3">
      <c r="A259" s="194">
        <v>8</v>
      </c>
      <c r="B259" s="202" t="str">
        <f t="shared" si="8"/>
        <v>…</v>
      </c>
      <c r="C259" s="193" t="str">
        <f t="array" ref="C259">IFERROR(INDEX(Weekdays!$B$2:$AF$29,MATCH(A259,Weekdays!$A$2:$A$29,0),MATCH($G$246,Weekdays!$B$1:$AF$1,0)),0)</f>
        <v>…</v>
      </c>
      <c r="D259" s="189"/>
      <c r="E259" s="315"/>
      <c r="F259" s="316"/>
      <c r="G259" s="317">
        <f>IFERROR(VLOOKUP(E259,Routes!$A$25:$B$46,2,2),0)</f>
        <v>0</v>
      </c>
      <c r="H259" s="318"/>
      <c r="I259" s="315"/>
      <c r="J259" s="316"/>
      <c r="K259" s="225"/>
      <c r="L259" s="192" t="str">
        <f t="shared" si="7"/>
        <v>…</v>
      </c>
    </row>
    <row r="260" spans="1:12" ht="22.95" customHeight="1" x14ac:dyDescent="0.3">
      <c r="A260" s="194">
        <v>9</v>
      </c>
      <c r="B260" s="202" t="str">
        <f t="shared" si="8"/>
        <v>…</v>
      </c>
      <c r="C260" s="193" t="str">
        <f t="array" ref="C260">IFERROR(INDEX(Weekdays!$B$2:$AF$29,MATCH(A260,Weekdays!$A$2:$A$29,0),MATCH($G$246,Weekdays!$B$1:$AF$1,0)),0)</f>
        <v>…</v>
      </c>
      <c r="D260" s="189"/>
      <c r="E260" s="315"/>
      <c r="F260" s="316"/>
      <c r="G260" s="317">
        <f>IFERROR(VLOOKUP(E260,Routes!$A$25:$B$46,2,2),0)</f>
        <v>0</v>
      </c>
      <c r="H260" s="318"/>
      <c r="I260" s="315"/>
      <c r="J260" s="316"/>
      <c r="K260" s="225"/>
      <c r="L260" s="192" t="str">
        <f t="shared" si="7"/>
        <v>…</v>
      </c>
    </row>
    <row r="261" spans="1:12" ht="22.95" customHeight="1" x14ac:dyDescent="0.3">
      <c r="A261" s="194">
        <v>10</v>
      </c>
      <c r="B261" s="202" t="str">
        <f t="shared" si="8"/>
        <v>…</v>
      </c>
      <c r="C261" s="193" t="str">
        <f t="array" ref="C261">IFERROR(INDEX(Weekdays!$B$2:$AF$29,MATCH(A261,Weekdays!$A$2:$A$29,0),MATCH($G$246,Weekdays!$B$1:$AF$1,0)),0)</f>
        <v>…</v>
      </c>
      <c r="D261" s="189"/>
      <c r="E261" s="315"/>
      <c r="F261" s="316"/>
      <c r="G261" s="317">
        <f>IFERROR(VLOOKUP(E261,Routes!$A$25:$B$46,2,2),0)</f>
        <v>0</v>
      </c>
      <c r="H261" s="318"/>
      <c r="I261" s="315"/>
      <c r="J261" s="316"/>
      <c r="K261" s="225"/>
      <c r="L261" s="192" t="str">
        <f t="shared" si="7"/>
        <v>…</v>
      </c>
    </row>
    <row r="262" spans="1:12" ht="22.95" customHeight="1" x14ac:dyDescent="0.3">
      <c r="A262" s="194">
        <v>11</v>
      </c>
      <c r="B262" s="202" t="str">
        <f t="shared" si="8"/>
        <v>…</v>
      </c>
      <c r="C262" s="193" t="str">
        <f t="array" ref="C262">IFERROR(INDEX(Weekdays!$B$2:$AF$29,MATCH(A262,Weekdays!$A$2:$A$29,0),MATCH($G$246,Weekdays!$B$1:$AF$1,0)),0)</f>
        <v>…</v>
      </c>
      <c r="D262" s="189"/>
      <c r="E262" s="315"/>
      <c r="F262" s="316"/>
      <c r="G262" s="317">
        <f>IFERROR(VLOOKUP(E262,Routes!$A$25:$B$46,2,2),0)</f>
        <v>0</v>
      </c>
      <c r="H262" s="318"/>
      <c r="I262" s="315"/>
      <c r="J262" s="316"/>
      <c r="K262" s="225"/>
      <c r="L262" s="192" t="str">
        <f t="shared" si="7"/>
        <v>…</v>
      </c>
    </row>
    <row r="263" spans="1:12" ht="22.95" customHeight="1" x14ac:dyDescent="0.3">
      <c r="A263" s="194">
        <v>12</v>
      </c>
      <c r="B263" s="202" t="str">
        <f t="shared" si="8"/>
        <v>…</v>
      </c>
      <c r="C263" s="193" t="str">
        <f t="array" ref="C263">IFERROR(INDEX(Weekdays!$B$2:$AF$29,MATCH(A263,Weekdays!$A$2:$A$29,0),MATCH($G$246,Weekdays!$B$1:$AF$1,0)),0)</f>
        <v>…</v>
      </c>
      <c r="D263" s="189"/>
      <c r="E263" s="315"/>
      <c r="F263" s="316"/>
      <c r="G263" s="317">
        <f>IFERROR(VLOOKUP(E263,Routes!$A$25:$B$46,2,2),0)</f>
        <v>0</v>
      </c>
      <c r="H263" s="318"/>
      <c r="I263" s="315"/>
      <c r="J263" s="316"/>
      <c r="K263" s="225"/>
      <c r="L263" s="192" t="str">
        <f t="shared" si="7"/>
        <v>…</v>
      </c>
    </row>
    <row r="264" spans="1:12" ht="22.95" customHeight="1" x14ac:dyDescent="0.3">
      <c r="A264" s="194">
        <v>13</v>
      </c>
      <c r="B264" s="202" t="str">
        <f t="shared" si="8"/>
        <v>…</v>
      </c>
      <c r="C264" s="193" t="str">
        <f t="array" ref="C264">IFERROR(INDEX(Weekdays!$B$2:$AF$29,MATCH(A264,Weekdays!$A$2:$A$29,0),MATCH($G$246,Weekdays!$B$1:$AF$1,0)),0)</f>
        <v>…</v>
      </c>
      <c r="D264" s="189"/>
      <c r="E264" s="315"/>
      <c r="F264" s="316"/>
      <c r="G264" s="317">
        <f>IFERROR(VLOOKUP(E264,Routes!$A$25:$B$46,2,2),0)</f>
        <v>0</v>
      </c>
      <c r="H264" s="318"/>
      <c r="I264" s="315"/>
      <c r="J264" s="316"/>
      <c r="K264" s="225"/>
      <c r="L264" s="192" t="str">
        <f t="shared" si="7"/>
        <v>…</v>
      </c>
    </row>
    <row r="265" spans="1:12" ht="22.95" customHeight="1" x14ac:dyDescent="0.3">
      <c r="A265" s="194">
        <v>14</v>
      </c>
      <c r="B265" s="202" t="str">
        <f t="shared" si="8"/>
        <v>…</v>
      </c>
      <c r="C265" s="193" t="str">
        <f t="array" ref="C265">IFERROR(INDEX(Weekdays!$B$2:$AF$29,MATCH(A265,Weekdays!$A$2:$A$29,0),MATCH($G$246,Weekdays!$B$1:$AF$1,0)),0)</f>
        <v>…</v>
      </c>
      <c r="D265" s="189"/>
      <c r="E265" s="315"/>
      <c r="F265" s="316"/>
      <c r="G265" s="317">
        <f>IFERROR(VLOOKUP(E265,Routes!$A$25:$B$46,2,2),0)</f>
        <v>0</v>
      </c>
      <c r="H265" s="318"/>
      <c r="I265" s="315"/>
      <c r="J265" s="316"/>
      <c r="K265" s="225"/>
      <c r="L265" s="192" t="str">
        <f t="shared" si="7"/>
        <v>…</v>
      </c>
    </row>
    <row r="266" spans="1:12" ht="22.95" customHeight="1" x14ac:dyDescent="0.3">
      <c r="A266" s="194">
        <v>15</v>
      </c>
      <c r="B266" s="202" t="str">
        <f t="shared" si="8"/>
        <v>…</v>
      </c>
      <c r="C266" s="193" t="str">
        <f t="array" ref="C266">IFERROR(INDEX(Weekdays!$B$2:$AF$29,MATCH(A266,Weekdays!$A$2:$A$29,0),MATCH($G$246,Weekdays!$B$1:$AF$1,0)),0)</f>
        <v>…</v>
      </c>
      <c r="D266" s="189"/>
      <c r="E266" s="315"/>
      <c r="F266" s="316"/>
      <c r="G266" s="317">
        <f>IFERROR(VLOOKUP(E266,Routes!$A$25:$B$46,2,2),0)</f>
        <v>0</v>
      </c>
      <c r="H266" s="318"/>
      <c r="I266" s="315"/>
      <c r="J266" s="316"/>
      <c r="K266" s="225"/>
      <c r="L266" s="192" t="str">
        <f t="shared" si="7"/>
        <v>…</v>
      </c>
    </row>
    <row r="267" spans="1:12" ht="22.95" customHeight="1" x14ac:dyDescent="0.3">
      <c r="A267" s="194">
        <v>16</v>
      </c>
      <c r="B267" s="202" t="str">
        <f t="shared" si="8"/>
        <v>…</v>
      </c>
      <c r="C267" s="193" t="str">
        <f t="array" ref="C267">IFERROR(INDEX(Weekdays!$B$2:$AF$29,MATCH(A267,Weekdays!$A$2:$A$29,0),MATCH($G$246,Weekdays!$B$1:$AF$1,0)),0)</f>
        <v>…</v>
      </c>
      <c r="D267" s="189"/>
      <c r="E267" s="315"/>
      <c r="F267" s="316"/>
      <c r="G267" s="317">
        <f>IFERROR(VLOOKUP(E267,Routes!$A$25:$B$46,2,2),0)</f>
        <v>0</v>
      </c>
      <c r="H267" s="318"/>
      <c r="I267" s="315"/>
      <c r="J267" s="316"/>
      <c r="K267" s="225"/>
      <c r="L267" s="192" t="str">
        <f t="shared" si="7"/>
        <v>…</v>
      </c>
    </row>
    <row r="268" spans="1:12" ht="22.95" customHeight="1" x14ac:dyDescent="0.3">
      <c r="A268" s="194">
        <v>17</v>
      </c>
      <c r="B268" s="202" t="str">
        <f t="shared" si="8"/>
        <v>…</v>
      </c>
      <c r="C268" s="193" t="str">
        <f t="array" ref="C268">IFERROR(INDEX(Weekdays!$B$2:$AF$29,MATCH(A268,Weekdays!$A$2:$A$29,0),MATCH($G$246,Weekdays!$B$1:$AF$1,0)),0)</f>
        <v>…</v>
      </c>
      <c r="D268" s="189"/>
      <c r="E268" s="315"/>
      <c r="F268" s="316"/>
      <c r="G268" s="317">
        <f>IFERROR(VLOOKUP(E268,Routes!$A$25:$B$46,2,2),0)</f>
        <v>0</v>
      </c>
      <c r="H268" s="318"/>
      <c r="I268" s="315"/>
      <c r="J268" s="316"/>
      <c r="K268" s="225"/>
      <c r="L268" s="192" t="str">
        <f t="shared" si="7"/>
        <v>…</v>
      </c>
    </row>
    <row r="269" spans="1:12" ht="22.95" customHeight="1" x14ac:dyDescent="0.3">
      <c r="A269" s="194">
        <v>18</v>
      </c>
      <c r="B269" s="202" t="str">
        <f t="shared" si="8"/>
        <v>…</v>
      </c>
      <c r="C269" s="193" t="str">
        <f t="array" ref="C269">IFERROR(INDEX(Weekdays!$B$2:$AF$29,MATCH(A269,Weekdays!$A$2:$A$29,0),MATCH($G$246,Weekdays!$B$1:$AF$1,0)),0)</f>
        <v>…</v>
      </c>
      <c r="D269" s="189"/>
      <c r="E269" s="315"/>
      <c r="F269" s="316"/>
      <c r="G269" s="317">
        <f>IFERROR(VLOOKUP(E269,Routes!$A$25:$B$46,2,2),0)</f>
        <v>0</v>
      </c>
      <c r="H269" s="318"/>
      <c r="I269" s="315"/>
      <c r="J269" s="316"/>
      <c r="K269" s="225"/>
      <c r="L269" s="192" t="str">
        <f t="shared" si="7"/>
        <v>…</v>
      </c>
    </row>
    <row r="270" spans="1:12" ht="22.95" customHeight="1" x14ac:dyDescent="0.3">
      <c r="A270" s="194">
        <v>19</v>
      </c>
      <c r="B270" s="202" t="str">
        <f t="shared" si="8"/>
        <v>…</v>
      </c>
      <c r="C270" s="193" t="str">
        <f t="array" ref="C270">IFERROR(INDEX(Weekdays!$B$2:$AF$29,MATCH(A270,Weekdays!$A$2:$A$29,0),MATCH($G$246,Weekdays!$B$1:$AF$1,0)),0)</f>
        <v>…</v>
      </c>
      <c r="D270" s="189"/>
      <c r="E270" s="315"/>
      <c r="F270" s="316"/>
      <c r="G270" s="317">
        <f>IFERROR(VLOOKUP(E270,Routes!$A$25:$B$46,2,2),0)</f>
        <v>0</v>
      </c>
      <c r="H270" s="318"/>
      <c r="I270" s="315"/>
      <c r="J270" s="316"/>
      <c r="K270" s="225"/>
      <c r="L270" s="192" t="str">
        <f t="shared" si="7"/>
        <v>…</v>
      </c>
    </row>
    <row r="271" spans="1:12" ht="22.95" customHeight="1" x14ac:dyDescent="0.3">
      <c r="A271" s="194">
        <v>20</v>
      </c>
      <c r="B271" s="202" t="str">
        <f t="shared" si="8"/>
        <v>…</v>
      </c>
      <c r="C271" s="193" t="str">
        <f t="array" ref="C271">IFERROR(INDEX(Weekdays!$B$2:$AF$29,MATCH(A271,Weekdays!$A$2:$A$29,0),MATCH($G$246,Weekdays!$B$1:$AF$1,0)),0)</f>
        <v>…</v>
      </c>
      <c r="D271" s="189"/>
      <c r="E271" s="315"/>
      <c r="F271" s="316"/>
      <c r="G271" s="317">
        <f>IFERROR(VLOOKUP(E271,Routes!$A$25:$B$46,2,2),0)</f>
        <v>0</v>
      </c>
      <c r="H271" s="318"/>
      <c r="I271" s="315"/>
      <c r="J271" s="316"/>
      <c r="K271" s="225"/>
      <c r="L271" s="192" t="str">
        <f t="shared" si="7"/>
        <v>…</v>
      </c>
    </row>
    <row r="272" spans="1:12" ht="22.95" customHeight="1" x14ac:dyDescent="0.3">
      <c r="A272" s="194">
        <v>21</v>
      </c>
      <c r="B272" s="202" t="str">
        <f t="shared" si="8"/>
        <v>…</v>
      </c>
      <c r="C272" s="193" t="str">
        <f t="array" ref="C272">IFERROR(INDEX(Weekdays!$B$2:$AF$29,MATCH(A272,Weekdays!$A$2:$A$29,0),MATCH($G$246,Weekdays!$B$1:$AF$1,0)),0)</f>
        <v>…</v>
      </c>
      <c r="D272" s="189"/>
      <c r="E272" s="315"/>
      <c r="F272" s="316"/>
      <c r="G272" s="317">
        <f>IFERROR(VLOOKUP(E272,Routes!$A$25:$B$46,2,2),0)</f>
        <v>0</v>
      </c>
      <c r="H272" s="318"/>
      <c r="I272" s="315"/>
      <c r="J272" s="316"/>
      <c r="K272" s="225"/>
      <c r="L272" s="192" t="str">
        <f t="shared" si="7"/>
        <v>…</v>
      </c>
    </row>
    <row r="273" spans="1:12" ht="22.95" customHeight="1" x14ac:dyDescent="0.3">
      <c r="A273" s="194">
        <v>22</v>
      </c>
      <c r="B273" s="202" t="str">
        <f t="shared" si="8"/>
        <v>…</v>
      </c>
      <c r="C273" s="193" t="str">
        <f t="array" ref="C273">IFERROR(INDEX(Weekdays!$B$2:$AF$29,MATCH(A273,Weekdays!$A$2:$A$29,0),MATCH($G$246,Weekdays!$B$1:$AF$1,0)),0)</f>
        <v>…</v>
      </c>
      <c r="D273" s="189"/>
      <c r="E273" s="315"/>
      <c r="F273" s="316"/>
      <c r="G273" s="317">
        <f>IFERROR(VLOOKUP(E273,Routes!$A$25:$B$46,2,2),0)</f>
        <v>0</v>
      </c>
      <c r="H273" s="318"/>
      <c r="I273" s="315"/>
      <c r="J273" s="316"/>
      <c r="K273" s="225"/>
      <c r="L273" s="192" t="str">
        <f t="shared" si="7"/>
        <v>…</v>
      </c>
    </row>
    <row r="274" spans="1:12" ht="22.95" customHeight="1" x14ac:dyDescent="0.3">
      <c r="A274" s="194">
        <v>23</v>
      </c>
      <c r="B274" s="202" t="str">
        <f t="shared" si="8"/>
        <v>…</v>
      </c>
      <c r="C274" s="193" t="str">
        <f t="array" ref="C274">IFERROR(INDEX(Weekdays!$B$2:$AF$29,MATCH(A274,Weekdays!$A$2:$A$29,0),MATCH($G$246,Weekdays!$B$1:$AF$1,0)),0)</f>
        <v>…</v>
      </c>
      <c r="D274" s="189"/>
      <c r="E274" s="315"/>
      <c r="F274" s="316"/>
      <c r="G274" s="317">
        <f>IFERROR(VLOOKUP(E274,Routes!$A$25:$B$46,2,2),0)</f>
        <v>0</v>
      </c>
      <c r="H274" s="318"/>
      <c r="I274" s="315"/>
      <c r="J274" s="316"/>
      <c r="K274" s="225"/>
      <c r="L274" s="192" t="str">
        <f t="shared" si="7"/>
        <v>…</v>
      </c>
    </row>
    <row r="275" spans="1:12" s="97" customFormat="1" ht="22.95" customHeight="1" x14ac:dyDescent="0.3">
      <c r="A275" s="194">
        <v>24</v>
      </c>
      <c r="B275" s="202" t="str">
        <f t="shared" si="8"/>
        <v>…</v>
      </c>
      <c r="C275" s="193" t="str">
        <f t="array" ref="C275">IFERROR(INDEX(Weekdays!$B$2:$AF$29,MATCH(A275,Weekdays!$A$2:$A$29,0),MATCH($G$246,Weekdays!$B$1:$AF$1,0)),0)</f>
        <v>…</v>
      </c>
      <c r="D275" s="190"/>
      <c r="E275" s="315"/>
      <c r="F275" s="316"/>
      <c r="G275" s="317">
        <f>IFERROR(VLOOKUP(E275,Routes!$A$25:$B$46,2,2),0)</f>
        <v>0</v>
      </c>
      <c r="H275" s="318"/>
      <c r="I275" s="315"/>
      <c r="J275" s="316"/>
      <c r="K275" s="225"/>
      <c r="L275" s="192" t="str">
        <f t="shared" si="7"/>
        <v>…</v>
      </c>
    </row>
    <row r="276" spans="1:12" ht="15" x14ac:dyDescent="0.3">
      <c r="A276" s="4"/>
      <c r="B276" s="4"/>
      <c r="C276" s="4"/>
      <c r="D276" s="42"/>
      <c r="E276" s="42"/>
      <c r="F276" s="42"/>
      <c r="G276" s="42"/>
      <c r="H276" s="42"/>
      <c r="I276" s="42"/>
      <c r="J276" s="42"/>
      <c r="K276" s="42"/>
      <c r="L276" s="42"/>
    </row>
    <row r="277" spans="1:12" ht="16.8" x14ac:dyDescent="0.3">
      <c r="A277" s="4"/>
      <c r="B277" s="10" t="s">
        <v>15144</v>
      </c>
      <c r="C277" s="322">
        <f>COUNTIF(L252:L275,"&gt;0")</f>
        <v>0</v>
      </c>
      <c r="D277" s="323"/>
      <c r="E277" s="4"/>
      <c r="F277" s="4"/>
      <c r="G277" s="4"/>
      <c r="H277" s="4"/>
      <c r="I277" s="43"/>
      <c r="J277" s="18"/>
      <c r="K277" s="17"/>
      <c r="L277" s="40">
        <f>IF(G246="N/A",0,SUM(L252:L275))</f>
        <v>0</v>
      </c>
    </row>
    <row r="278" spans="1:12" ht="16.8" x14ac:dyDescent="0.3">
      <c r="A278" s="4"/>
      <c r="B278" s="4"/>
      <c r="C278" s="4"/>
      <c r="D278" s="4"/>
      <c r="E278" s="4"/>
      <c r="F278" s="4"/>
      <c r="G278" s="4"/>
      <c r="H278" s="4"/>
      <c r="I278" s="43"/>
      <c r="J278" s="18"/>
      <c r="K278" s="36"/>
      <c r="L278" s="45"/>
    </row>
    <row r="279" spans="1:12" ht="16.8" x14ac:dyDescent="0.3">
      <c r="A279" s="4"/>
      <c r="B279" s="4"/>
      <c r="C279" s="4"/>
      <c r="D279" s="4"/>
      <c r="E279" s="4"/>
      <c r="F279" s="4"/>
      <c r="G279" s="4"/>
      <c r="H279" s="4"/>
      <c r="I279" s="43"/>
      <c r="J279" s="18"/>
      <c r="K279" s="36"/>
      <c r="L279" s="45"/>
    </row>
    <row r="280" spans="1:12" s="97" customFormat="1" ht="20.399999999999999" x14ac:dyDescent="0.3">
      <c r="A280" s="19" t="s">
        <v>29</v>
      </c>
      <c r="B280" s="1"/>
      <c r="C280" s="9"/>
      <c r="D280" s="9"/>
      <c r="E280" s="9"/>
      <c r="F280" s="9"/>
      <c r="G280" s="9"/>
      <c r="H280" s="17"/>
      <c r="I280" s="412"/>
      <c r="J280" s="413"/>
      <c r="K280" s="413"/>
      <c r="L280" s="413"/>
    </row>
    <row r="281" spans="1:12" s="97" customFormat="1" ht="16.8" x14ac:dyDescent="0.3">
      <c r="A281" s="43"/>
      <c r="B281" s="89"/>
      <c r="C281" s="4"/>
      <c r="D281" s="54"/>
      <c r="E281" s="57"/>
      <c r="F281" s="57"/>
      <c r="G281" s="57"/>
      <c r="H281" s="43"/>
      <c r="I281" s="4"/>
      <c r="J281" s="17"/>
      <c r="K281" s="58"/>
      <c r="L281" s="59"/>
    </row>
    <row r="282" spans="1:12" s="97" customFormat="1" ht="15.6" x14ac:dyDescent="0.3">
      <c r="A282" s="20"/>
      <c r="B282" s="372" t="s">
        <v>15167</v>
      </c>
      <c r="C282" s="373"/>
      <c r="D282" s="373"/>
      <c r="E282" s="373"/>
      <c r="F282" s="373"/>
      <c r="G282" s="373"/>
      <c r="H282" s="373"/>
      <c r="I282" s="237">
        <v>0</v>
      </c>
      <c r="J282" s="232"/>
      <c r="K282" s="1"/>
      <c r="L282" s="1"/>
    </row>
    <row r="283" spans="1:12" s="97" customFormat="1" ht="15.6" customHeight="1" x14ac:dyDescent="0.3">
      <c r="A283" s="43"/>
      <c r="B283" s="61" t="s">
        <v>15</v>
      </c>
      <c r="C283" s="1"/>
      <c r="D283" s="1"/>
      <c r="E283" s="1"/>
      <c r="F283" s="1"/>
      <c r="G283" s="1"/>
      <c r="H283" s="1"/>
      <c r="I283" s="1"/>
      <c r="J283" s="155"/>
      <c r="K283" s="1"/>
      <c r="L283" s="1"/>
    </row>
    <row r="284" spans="1:12" s="97" customFormat="1" x14ac:dyDescent="0.3">
      <c r="A284" s="43"/>
      <c r="B284" s="1"/>
      <c r="C284" s="1"/>
      <c r="D284" s="1"/>
      <c r="E284" s="1"/>
      <c r="F284" s="1"/>
      <c r="G284" s="1"/>
      <c r="H284" s="370" t="s">
        <v>15166</v>
      </c>
      <c r="I284" s="370"/>
      <c r="J284" s="370"/>
      <c r="K284" s="1"/>
      <c r="L284" s="1"/>
    </row>
    <row r="285" spans="1:12" s="97" customFormat="1" ht="15.6" x14ac:dyDescent="0.3">
      <c r="A285" s="43"/>
      <c r="B285" s="374" t="s">
        <v>30</v>
      </c>
      <c r="C285" s="374"/>
      <c r="D285" s="374"/>
      <c r="E285" s="377" t="s">
        <v>31</v>
      </c>
      <c r="F285" s="378"/>
      <c r="G285" s="378"/>
      <c r="H285" s="171">
        <f>Calculation!E7</f>
        <v>0</v>
      </c>
      <c r="I285" s="153">
        <f>Calculation!F7</f>
        <v>0</v>
      </c>
      <c r="J285" s="153">
        <f>Calculation!G7</f>
        <v>0</v>
      </c>
      <c r="K285" s="305" t="s">
        <v>93</v>
      </c>
      <c r="L285" s="371"/>
    </row>
    <row r="286" spans="1:12" s="97" customFormat="1" ht="15.6" x14ac:dyDescent="0.3">
      <c r="A286" s="43"/>
      <c r="B286" s="352" t="str">
        <f>IFERROR(VLOOKUP($J$6,'Year &amp; Months'!$C$1:$G$3,2,FALSE),"")</f>
        <v xml:space="preserve">January </v>
      </c>
      <c r="C286" s="353"/>
      <c r="D286" s="174"/>
      <c r="E286" s="170"/>
      <c r="F286" s="220">
        <f>L161</f>
        <v>0</v>
      </c>
      <c r="G286" s="172"/>
      <c r="H286" s="169">
        <f>Calculation!E8</f>
        <v>0</v>
      </c>
      <c r="I286" s="169">
        <f>Calculation!F8</f>
        <v>0</v>
      </c>
      <c r="J286" s="169">
        <f>Calculation!G8</f>
        <v>0</v>
      </c>
      <c r="K286" s="362">
        <f>SUM(H286:J286)</f>
        <v>0</v>
      </c>
      <c r="L286" s="363"/>
    </row>
    <row r="287" spans="1:12" s="97" customFormat="1" ht="15.6" x14ac:dyDescent="0.3">
      <c r="A287" s="43"/>
      <c r="B287" s="352" t="str">
        <f>IFERROR(VLOOKUP($J$6,'Year &amp; Months'!$C$1:$G$3,3,FALSE),"")</f>
        <v>February</v>
      </c>
      <c r="C287" s="354"/>
      <c r="D287" s="174"/>
      <c r="E287" s="170"/>
      <c r="F287" s="220">
        <f>L199</f>
        <v>0</v>
      </c>
      <c r="G287" s="172"/>
      <c r="H287" s="169">
        <f>Calculation!E9</f>
        <v>0</v>
      </c>
      <c r="I287" s="169">
        <f>Calculation!F9</f>
        <v>0</v>
      </c>
      <c r="J287" s="169">
        <f>Calculation!G9</f>
        <v>0</v>
      </c>
      <c r="K287" s="362">
        <f t="shared" ref="K287:K289" si="9">SUM(H287:J287)</f>
        <v>0</v>
      </c>
      <c r="L287" s="363"/>
    </row>
    <row r="288" spans="1:12" s="97" customFormat="1" ht="15.6" x14ac:dyDescent="0.3">
      <c r="A288" s="43"/>
      <c r="B288" s="352" t="str">
        <f>IFERROR(VLOOKUP($J$6,'Year &amp; Months'!$C$1:$G$3,4,FALSE),"")</f>
        <v>March</v>
      </c>
      <c r="C288" s="354"/>
      <c r="D288" s="174"/>
      <c r="E288" s="170"/>
      <c r="F288" s="220">
        <f>L238</f>
        <v>0</v>
      </c>
      <c r="G288" s="172"/>
      <c r="H288" s="169">
        <f>Calculation!E10</f>
        <v>0</v>
      </c>
      <c r="I288" s="169">
        <f>Calculation!F10</f>
        <v>0</v>
      </c>
      <c r="J288" s="169">
        <f>Calculation!G10</f>
        <v>0</v>
      </c>
      <c r="K288" s="362">
        <f t="shared" si="9"/>
        <v>0</v>
      </c>
      <c r="L288" s="363"/>
    </row>
    <row r="289" spans="1:12" s="97" customFormat="1" ht="15.6" x14ac:dyDescent="0.3">
      <c r="A289" s="60"/>
      <c r="B289" s="352" t="str">
        <f>IFERROR(VLOOKUP($J$6,'Year &amp; Months'!$C$1:$G$3,5,FALSE),"")</f>
        <v>N/A</v>
      </c>
      <c r="C289" s="354"/>
      <c r="D289" s="174"/>
      <c r="E289" s="170"/>
      <c r="F289" s="221">
        <f>L277</f>
        <v>0</v>
      </c>
      <c r="G289" s="173"/>
      <c r="H289" s="169">
        <f>Calculation!E11</f>
        <v>0</v>
      </c>
      <c r="I289" s="169">
        <f>Calculation!F11</f>
        <v>0</v>
      </c>
      <c r="J289" s="169">
        <f>Calculation!G11</f>
        <v>0</v>
      </c>
      <c r="K289" s="362">
        <f t="shared" si="9"/>
        <v>0</v>
      </c>
      <c r="L289" s="363"/>
    </row>
    <row r="290" spans="1:12" s="97" customFormat="1" ht="15.6" x14ac:dyDescent="0.3">
      <c r="A290" s="60"/>
      <c r="B290" s="376"/>
      <c r="C290" s="376"/>
      <c r="D290" s="376"/>
      <c r="E290" s="379"/>
      <c r="F290" s="380"/>
      <c r="G290" s="381"/>
      <c r="H290" s="93"/>
      <c r="I290" s="93"/>
      <c r="J290" s="93"/>
      <c r="K290" s="382"/>
      <c r="L290" s="382"/>
    </row>
    <row r="291" spans="1:12" s="97" customFormat="1" ht="15.6" x14ac:dyDescent="0.3">
      <c r="A291" s="60"/>
      <c r="B291" s="245" t="s">
        <v>15165</v>
      </c>
      <c r="C291" s="312">
        <f>SUM(C161,C199,C238,C277)</f>
        <v>0</v>
      </c>
      <c r="D291" s="313"/>
      <c r="E291" s="175"/>
      <c r="F291" s="221">
        <f>SUM(F286:F289)</f>
        <v>0</v>
      </c>
      <c r="G291" s="173"/>
      <c r="H291" s="295">
        <f>Calculation!J12</f>
        <v>0</v>
      </c>
      <c r="I291" s="295">
        <f>Calculation!K12</f>
        <v>0</v>
      </c>
      <c r="J291" s="295">
        <f>Calculation!L12</f>
        <v>0</v>
      </c>
      <c r="K291" s="329">
        <f>SUM(K286:L289)</f>
        <v>0</v>
      </c>
      <c r="L291" s="329"/>
    </row>
    <row r="292" spans="1:12" x14ac:dyDescent="0.3">
      <c r="A292" s="97"/>
      <c r="B292" s="97"/>
      <c r="C292" s="97"/>
      <c r="D292" s="97"/>
      <c r="E292" s="97"/>
      <c r="F292" s="97"/>
      <c r="G292" s="97"/>
      <c r="H292" s="97"/>
      <c r="I292" s="97"/>
      <c r="J292" s="97"/>
      <c r="K292" s="97"/>
      <c r="L292" s="97"/>
    </row>
    <row r="293" spans="1:12" ht="16.8" x14ac:dyDescent="0.3">
      <c r="A293" s="4"/>
      <c r="B293" s="4"/>
      <c r="C293" s="4"/>
      <c r="D293" s="4"/>
      <c r="E293" s="4"/>
      <c r="F293" s="4"/>
      <c r="G293" s="4"/>
      <c r="H293" s="4"/>
      <c r="I293" s="43"/>
      <c r="J293" s="18"/>
      <c r="K293" s="36"/>
      <c r="L293" s="45"/>
    </row>
    <row r="294" spans="1:12" ht="17.399999999999999" x14ac:dyDescent="0.3">
      <c r="A294" s="13" t="s">
        <v>15145</v>
      </c>
      <c r="B294" s="3" t="s">
        <v>43</v>
      </c>
      <c r="C294" s="42"/>
      <c r="D294" s="42"/>
      <c r="E294" s="42"/>
      <c r="F294" s="42"/>
      <c r="G294" s="42"/>
      <c r="H294" s="42"/>
      <c r="I294" s="42"/>
      <c r="J294" s="42"/>
      <c r="K294" s="42"/>
      <c r="L294" s="42"/>
    </row>
    <row r="295" spans="1:12" ht="17.399999999999999" x14ac:dyDescent="0.3">
      <c r="A295" s="13"/>
      <c r="B295" s="3"/>
      <c r="C295" s="42"/>
      <c r="D295" s="42"/>
      <c r="E295" s="42"/>
      <c r="F295" s="42"/>
      <c r="G295" s="42"/>
      <c r="H295" s="42"/>
      <c r="I295" s="42"/>
      <c r="J295" s="42"/>
      <c r="K295" s="42"/>
      <c r="L295" s="42"/>
    </row>
    <row r="296" spans="1:12" ht="16.8" x14ac:dyDescent="0.3">
      <c r="A296" s="66"/>
      <c r="B296" s="9" t="s">
        <v>44</v>
      </c>
      <c r="C296" s="9"/>
      <c r="D296" s="9"/>
      <c r="E296" s="9"/>
      <c r="F296" s="9"/>
      <c r="G296" s="9"/>
      <c r="H296" s="8"/>
      <c r="I296" s="8"/>
      <c r="J296" s="8"/>
      <c r="K296" s="43"/>
      <c r="L296" s="8"/>
    </row>
    <row r="297" spans="1:12" ht="16.8" x14ac:dyDescent="0.3">
      <c r="A297" s="46"/>
      <c r="B297" s="88"/>
      <c r="C297" s="88"/>
      <c r="D297" s="88"/>
      <c r="E297" s="88"/>
      <c r="F297" s="88"/>
      <c r="G297" s="88"/>
      <c r="H297" s="88"/>
      <c r="I297" s="88"/>
      <c r="J297" s="88"/>
      <c r="K297" s="47" t="s">
        <v>45</v>
      </c>
      <c r="L297" s="9"/>
    </row>
    <row r="298" spans="1:12" ht="16.8" x14ac:dyDescent="0.3">
      <c r="A298" s="46"/>
      <c r="B298" s="88"/>
      <c r="C298" s="88"/>
      <c r="D298" s="88"/>
      <c r="E298" s="88"/>
      <c r="F298" s="88"/>
      <c r="G298" s="88"/>
      <c r="H298" s="88"/>
      <c r="I298" s="88"/>
      <c r="J298" s="88"/>
      <c r="K298" s="47"/>
      <c r="L298" s="9"/>
    </row>
    <row r="299" spans="1:12" ht="16.8" x14ac:dyDescent="0.3">
      <c r="A299" s="46"/>
      <c r="B299" s="241" t="s">
        <v>1</v>
      </c>
      <c r="C299" s="368" t="s">
        <v>15156</v>
      </c>
      <c r="D299" s="369"/>
      <c r="E299" s="369"/>
      <c r="F299" s="369"/>
      <c r="G299" s="369"/>
      <c r="H299" s="369"/>
      <c r="I299" s="369"/>
      <c r="J299" s="369"/>
      <c r="K299" s="239"/>
      <c r="L299" s="325"/>
    </row>
    <row r="300" spans="1:12" ht="16.8" x14ac:dyDescent="0.3">
      <c r="A300" s="46"/>
      <c r="B300" s="241"/>
      <c r="C300" s="369"/>
      <c r="D300" s="369"/>
      <c r="E300" s="369"/>
      <c r="F300" s="369"/>
      <c r="G300" s="369"/>
      <c r="H300" s="369"/>
      <c r="I300" s="369"/>
      <c r="J300" s="369"/>
      <c r="K300" s="238"/>
      <c r="L300" s="325"/>
    </row>
    <row r="301" spans="1:12" ht="16.8" x14ac:dyDescent="0.3">
      <c r="A301" s="46"/>
      <c r="B301" s="241"/>
      <c r="C301" s="235"/>
      <c r="D301" s="235"/>
      <c r="E301" s="235"/>
      <c r="F301" s="235"/>
      <c r="G301" s="235"/>
      <c r="H301" s="235"/>
      <c r="I301" s="235"/>
      <c r="J301" s="235"/>
      <c r="K301" s="8"/>
      <c r="L301" s="87"/>
    </row>
    <row r="302" spans="1:12" ht="16.8" x14ac:dyDescent="0.3">
      <c r="A302" s="46"/>
      <c r="B302" s="241" t="s">
        <v>11</v>
      </c>
      <c r="C302" s="328" t="s">
        <v>46</v>
      </c>
      <c r="D302" s="328"/>
      <c r="E302" s="328"/>
      <c r="F302" s="328"/>
      <c r="G302" s="328"/>
      <c r="H302" s="328"/>
      <c r="I302" s="328"/>
      <c r="J302" s="328"/>
      <c r="L302" s="9"/>
    </row>
    <row r="303" spans="1:12" ht="16.8" x14ac:dyDescent="0.3">
      <c r="A303" s="46"/>
      <c r="B303" s="241"/>
      <c r="C303" s="328"/>
      <c r="D303" s="328"/>
      <c r="E303" s="328"/>
      <c r="F303" s="328"/>
      <c r="G303" s="328"/>
      <c r="H303" s="328"/>
      <c r="I303" s="328"/>
      <c r="J303" s="328"/>
      <c r="K303" s="238"/>
      <c r="L303" s="9"/>
    </row>
    <row r="304" spans="1:12" ht="16.8" x14ac:dyDescent="0.3">
      <c r="A304" s="46"/>
      <c r="B304" s="241"/>
      <c r="C304" s="328"/>
      <c r="D304" s="328"/>
      <c r="E304" s="328"/>
      <c r="F304" s="328"/>
      <c r="G304" s="328"/>
      <c r="H304" s="328"/>
      <c r="I304" s="328"/>
      <c r="J304" s="328"/>
      <c r="K304" s="8"/>
      <c r="L304" s="9"/>
    </row>
    <row r="305" spans="1:12" s="97" customFormat="1" ht="16.8" x14ac:dyDescent="0.3">
      <c r="A305" s="276"/>
      <c r="B305" s="241"/>
      <c r="C305" s="275"/>
      <c r="D305" s="275"/>
      <c r="E305" s="275"/>
      <c r="F305" s="275"/>
      <c r="G305" s="275"/>
      <c r="H305" s="275"/>
      <c r="I305" s="275"/>
      <c r="J305" s="275"/>
      <c r="K305" s="8"/>
      <c r="L305" s="9"/>
    </row>
    <row r="306" spans="1:12" ht="16.8" x14ac:dyDescent="0.3">
      <c r="A306" s="66"/>
      <c r="B306" s="241" t="s">
        <v>22</v>
      </c>
      <c r="C306" s="328" t="s">
        <v>47</v>
      </c>
      <c r="D306" s="375"/>
      <c r="E306" s="375"/>
      <c r="F306" s="375"/>
      <c r="G306" s="375"/>
      <c r="H306" s="375"/>
      <c r="I306" s="375"/>
      <c r="J306" s="375"/>
      <c r="K306" s="238"/>
      <c r="L306" s="8"/>
    </row>
    <row r="307" spans="1:12" s="97" customFormat="1" ht="16.8" x14ac:dyDescent="0.3">
      <c r="A307" s="66"/>
      <c r="B307" s="241"/>
      <c r="C307" s="234"/>
      <c r="D307" s="235"/>
      <c r="E307" s="235"/>
      <c r="F307" s="235"/>
      <c r="G307" s="235"/>
      <c r="H307" s="235"/>
      <c r="I307" s="235"/>
      <c r="J307" s="235"/>
      <c r="K307" s="239"/>
      <c r="L307" s="8"/>
    </row>
    <row r="308" spans="1:12" ht="16.8" x14ac:dyDescent="0.3">
      <c r="A308" s="66"/>
      <c r="B308" s="241"/>
      <c r="C308" s="234"/>
      <c r="D308" s="234"/>
      <c r="E308" s="234"/>
      <c r="F308" s="234"/>
      <c r="G308" s="234"/>
      <c r="H308" s="234"/>
      <c r="I308" s="234"/>
      <c r="J308" s="234"/>
      <c r="K308" s="8"/>
      <c r="L308" s="8"/>
    </row>
    <row r="309" spans="1:12" ht="16.8" x14ac:dyDescent="0.3">
      <c r="A309" s="66"/>
      <c r="B309" s="241" t="s">
        <v>42</v>
      </c>
      <c r="C309" s="368" t="s">
        <v>48</v>
      </c>
      <c r="D309" s="369"/>
      <c r="E309" s="369"/>
      <c r="F309" s="369"/>
      <c r="G309" s="369"/>
      <c r="H309" s="369"/>
      <c r="I309" s="369"/>
      <c r="J309" s="369"/>
      <c r="K309" s="238"/>
      <c r="L309" s="8"/>
    </row>
    <row r="310" spans="1:12" ht="16.8" x14ac:dyDescent="0.3">
      <c r="A310" s="48"/>
      <c r="B310" s="243"/>
      <c r="C310" s="369"/>
      <c r="D310" s="369"/>
      <c r="E310" s="369"/>
      <c r="F310" s="369"/>
      <c r="G310" s="369"/>
      <c r="H310" s="369"/>
      <c r="I310" s="369"/>
      <c r="J310" s="369"/>
      <c r="L310" s="8"/>
    </row>
    <row r="311" spans="1:12" ht="16.8" x14ac:dyDescent="0.3">
      <c r="A311" s="48"/>
      <c r="B311" s="243"/>
      <c r="C311" s="242"/>
      <c r="D311" s="242"/>
      <c r="E311" s="242"/>
      <c r="F311" s="242"/>
      <c r="G311" s="242"/>
      <c r="H311" s="242"/>
      <c r="I311" s="242"/>
      <c r="J311" s="242"/>
      <c r="K311" s="88"/>
      <c r="L311" s="88"/>
    </row>
    <row r="312" spans="1:12" ht="16.8" customHeight="1" x14ac:dyDescent="0.3">
      <c r="A312" s="48"/>
      <c r="B312" s="233">
        <v>5</v>
      </c>
      <c r="C312" s="328" t="s">
        <v>15146</v>
      </c>
      <c r="D312" s="375"/>
      <c r="E312" s="375"/>
      <c r="F312" s="375"/>
      <c r="G312" s="375"/>
      <c r="H312" s="375"/>
      <c r="I312" s="375"/>
      <c r="J312" s="375"/>
      <c r="K312" s="240"/>
      <c r="L312" s="46"/>
    </row>
    <row r="313" spans="1:12" s="97" customFormat="1" ht="15" x14ac:dyDescent="0.3">
      <c r="A313" s="48"/>
      <c r="B313" s="233"/>
      <c r="C313" s="375"/>
      <c r="D313" s="375"/>
      <c r="E313" s="375"/>
      <c r="F313" s="375"/>
      <c r="G313" s="375"/>
      <c r="H313" s="375"/>
      <c r="I313" s="375"/>
      <c r="J313" s="375"/>
      <c r="K313" s="229"/>
      <c r="L313" s="229"/>
    </row>
    <row r="315" spans="1:12" s="97" customFormat="1" x14ac:dyDescent="0.3"/>
    <row r="316" spans="1:12" s="97" customFormat="1" ht="16.8" x14ac:dyDescent="0.3">
      <c r="B316" s="16" t="s">
        <v>15355</v>
      </c>
      <c r="C316" s="42"/>
      <c r="D316" s="63"/>
      <c r="E316" s="327"/>
      <c r="F316" s="327"/>
      <c r="G316" s="327"/>
      <c r="H316" s="67"/>
      <c r="I316" s="43"/>
      <c r="J316" s="68" t="s">
        <v>49</v>
      </c>
      <c r="K316" s="69"/>
      <c r="L316" s="69"/>
    </row>
    <row r="317" spans="1:12" s="97" customFormat="1" ht="16.8" x14ac:dyDescent="0.3">
      <c r="B317" s="16"/>
      <c r="C317" s="42"/>
      <c r="D317" s="63"/>
      <c r="E317" s="70"/>
      <c r="F317" s="70"/>
      <c r="G317" s="70"/>
      <c r="H317" s="60"/>
      <c r="I317" s="43"/>
      <c r="J317" s="68"/>
      <c r="K317" s="63"/>
      <c r="L317" s="63"/>
    </row>
    <row r="318" spans="1:12" x14ac:dyDescent="0.3">
      <c r="A318" s="22"/>
      <c r="B318" s="22"/>
      <c r="C318" s="22"/>
      <c r="D318" s="22"/>
      <c r="E318" s="10"/>
      <c r="F318" s="22"/>
      <c r="G318" s="22"/>
      <c r="H318" s="25"/>
      <c r="I318" s="26"/>
      <c r="J318" s="26"/>
      <c r="K318" s="26"/>
      <c r="L318" s="42"/>
    </row>
    <row r="319" spans="1:12" ht="17.399999999999999" x14ac:dyDescent="0.3">
      <c r="A319" s="13" t="s">
        <v>15147</v>
      </c>
      <c r="B319" s="3" t="s">
        <v>51</v>
      </c>
      <c r="C319" s="42"/>
      <c r="D319" s="42"/>
      <c r="E319" s="42"/>
      <c r="F319" s="42"/>
      <c r="G319" s="42"/>
      <c r="H319" s="42"/>
      <c r="I319" s="42"/>
      <c r="J319" s="42"/>
      <c r="K319" s="42"/>
      <c r="L319" s="42"/>
    </row>
    <row r="320" spans="1:12" ht="17.399999999999999" x14ac:dyDescent="0.3">
      <c r="A320" s="13"/>
      <c r="B320" s="3"/>
      <c r="C320" s="42"/>
      <c r="D320" s="42"/>
      <c r="E320" s="42"/>
      <c r="F320" s="42"/>
      <c r="G320" s="42"/>
      <c r="H320" s="42"/>
      <c r="I320" s="42"/>
      <c r="J320" s="42"/>
      <c r="K320" s="42"/>
      <c r="L320" s="42"/>
    </row>
    <row r="321" spans="1:12" ht="17.399999999999999" x14ac:dyDescent="0.3">
      <c r="A321" s="49"/>
      <c r="B321" s="326" t="s">
        <v>52</v>
      </c>
      <c r="C321" s="326"/>
      <c r="D321" s="326"/>
      <c r="E321" s="326"/>
      <c r="F321" s="326"/>
      <c r="G321" s="326"/>
      <c r="H321" s="326"/>
      <c r="I321" s="326"/>
      <c r="J321" s="326"/>
      <c r="K321" s="326"/>
      <c r="L321" s="326"/>
    </row>
    <row r="322" spans="1:12" ht="17.399999999999999" x14ac:dyDescent="0.3">
      <c r="A322" s="49"/>
      <c r="B322" s="326"/>
      <c r="C322" s="326"/>
      <c r="D322" s="326"/>
      <c r="E322" s="326"/>
      <c r="F322" s="326"/>
      <c r="G322" s="326"/>
      <c r="H322" s="326"/>
      <c r="I322" s="326"/>
      <c r="J322" s="326"/>
      <c r="K322" s="326"/>
      <c r="L322" s="326"/>
    </row>
    <row r="323" spans="1:12" ht="17.399999999999999" x14ac:dyDescent="0.3">
      <c r="A323" s="49"/>
      <c r="B323" s="88"/>
      <c r="C323" s="88"/>
      <c r="D323" s="88"/>
      <c r="E323" s="88"/>
      <c r="F323" s="88"/>
      <c r="G323" s="88"/>
      <c r="H323" s="88"/>
      <c r="I323" s="88"/>
      <c r="J323" s="88"/>
      <c r="K323" s="88"/>
      <c r="L323" s="88"/>
    </row>
    <row r="324" spans="1:12" ht="17.399999999999999" x14ac:dyDescent="0.3">
      <c r="A324" s="49"/>
      <c r="B324" s="88"/>
      <c r="C324" s="88"/>
      <c r="D324" s="88"/>
      <c r="E324" s="88"/>
      <c r="F324" s="88"/>
      <c r="G324" s="88"/>
      <c r="H324" s="88"/>
      <c r="I324" s="88"/>
      <c r="J324" s="88"/>
      <c r="K324" s="88"/>
      <c r="L324" s="88"/>
    </row>
    <row r="325" spans="1:12" ht="16.8" x14ac:dyDescent="0.3">
      <c r="A325" s="43"/>
      <c r="B325" s="16" t="s">
        <v>53</v>
      </c>
      <c r="C325" s="42"/>
      <c r="D325" s="63"/>
      <c r="E325" s="327"/>
      <c r="F325" s="327"/>
      <c r="G325" s="327"/>
      <c r="H325" s="67"/>
      <c r="I325" s="43"/>
      <c r="J325" s="68" t="s">
        <v>49</v>
      </c>
      <c r="K325" s="69"/>
      <c r="L325" s="69"/>
    </row>
    <row r="326" spans="1:12" ht="16.8" x14ac:dyDescent="0.3">
      <c r="A326" s="43"/>
      <c r="B326" s="16"/>
      <c r="C326" s="42"/>
      <c r="D326" s="63"/>
      <c r="E326" s="70"/>
      <c r="F326" s="70"/>
      <c r="G326" s="70"/>
      <c r="H326" s="60"/>
      <c r="I326" s="43"/>
      <c r="J326" s="68"/>
      <c r="K326" s="63"/>
      <c r="L326" s="63"/>
    </row>
    <row r="327" spans="1:12" ht="17.399999999999999" x14ac:dyDescent="0.3">
      <c r="A327" s="49"/>
      <c r="B327" s="88"/>
      <c r="C327" s="88"/>
      <c r="D327" s="88"/>
      <c r="E327" s="88"/>
      <c r="F327" s="88"/>
      <c r="G327" s="88"/>
      <c r="H327" s="88"/>
      <c r="I327" s="88"/>
      <c r="J327" s="88"/>
      <c r="K327" s="88"/>
      <c r="L327" s="88"/>
    </row>
    <row r="328" spans="1:12" ht="17.399999999999999" x14ac:dyDescent="0.3">
      <c r="A328" s="367" t="s">
        <v>54</v>
      </c>
      <c r="B328" s="367"/>
      <c r="C328" s="367"/>
      <c r="D328" s="367"/>
      <c r="E328" s="367"/>
      <c r="F328" s="367"/>
      <c r="G328" s="367"/>
      <c r="H328" s="367"/>
      <c r="I328" s="367"/>
      <c r="J328" s="367"/>
      <c r="K328" s="367"/>
      <c r="L328" s="367"/>
    </row>
    <row r="329" spans="1:12" ht="17.399999999999999" x14ac:dyDescent="0.3">
      <c r="A329" s="86"/>
      <c r="B329" s="86"/>
      <c r="C329" s="86"/>
      <c r="D329" s="86"/>
      <c r="E329" s="86"/>
      <c r="F329" s="86"/>
      <c r="G329" s="86"/>
      <c r="H329" s="86"/>
      <c r="I329" s="86"/>
      <c r="J329" s="86"/>
      <c r="K329" s="86"/>
      <c r="L329" s="86"/>
    </row>
    <row r="330" spans="1:12" ht="17.399999999999999" x14ac:dyDescent="0.3">
      <c r="A330" s="367" t="s">
        <v>15149</v>
      </c>
      <c r="B330" s="367"/>
      <c r="C330" s="367"/>
      <c r="D330" s="367"/>
      <c r="E330" s="367"/>
      <c r="F330" s="367"/>
      <c r="G330" s="367"/>
      <c r="H330" s="367"/>
      <c r="I330" s="367"/>
      <c r="J330" s="367"/>
      <c r="K330" s="367"/>
      <c r="L330" s="367"/>
    </row>
    <row r="331" spans="1:12" ht="17.399999999999999" x14ac:dyDescent="0.3">
      <c r="A331" s="337" t="s">
        <v>15157</v>
      </c>
      <c r="B331" s="337"/>
      <c r="C331" s="337"/>
      <c r="D331" s="337"/>
      <c r="E331" s="337"/>
      <c r="F331" s="337"/>
      <c r="G331" s="337"/>
      <c r="H331" s="337"/>
      <c r="I331" s="337"/>
      <c r="J331" s="337"/>
      <c r="K331" s="337"/>
      <c r="L331" s="337"/>
    </row>
    <row r="332" spans="1:12" s="97" customFormat="1" ht="17.399999999999999" x14ac:dyDescent="0.3">
      <c r="A332" s="236"/>
      <c r="B332" s="236"/>
      <c r="C332" s="236"/>
      <c r="D332" s="236"/>
      <c r="E332" s="236"/>
      <c r="F332" s="236"/>
      <c r="G332" s="236"/>
      <c r="H332" s="236"/>
      <c r="I332" s="236"/>
      <c r="J332" s="236"/>
      <c r="K332" s="236"/>
      <c r="L332" s="236"/>
    </row>
    <row r="333" spans="1:12" ht="17.399999999999999" x14ac:dyDescent="0.3">
      <c r="A333" s="85"/>
      <c r="B333" s="85"/>
      <c r="C333" s="85"/>
      <c r="D333" s="85"/>
      <c r="E333" s="85"/>
      <c r="F333" s="85"/>
      <c r="G333" s="85"/>
      <c r="H333" s="85"/>
      <c r="I333" s="85"/>
      <c r="J333" s="85"/>
      <c r="K333" s="85"/>
      <c r="L333" s="85"/>
    </row>
    <row r="334" spans="1:12" x14ac:dyDescent="0.3">
      <c r="A334" s="43"/>
      <c r="B334" s="410" t="s">
        <v>15163</v>
      </c>
      <c r="C334" s="411"/>
      <c r="D334" s="411"/>
      <c r="E334" s="411"/>
      <c r="F334" s="411"/>
      <c r="G334" s="411"/>
      <c r="H334" s="411"/>
      <c r="I334" s="411"/>
      <c r="J334" s="411"/>
      <c r="K334" s="411"/>
      <c r="L334" s="411"/>
    </row>
    <row r="336" spans="1:12" x14ac:dyDescent="0.3">
      <c r="B336" s="314" t="s">
        <v>15164</v>
      </c>
      <c r="C336" s="314"/>
      <c r="D336" s="314"/>
      <c r="E336" s="314"/>
      <c r="F336" s="314"/>
      <c r="G336" s="314"/>
      <c r="H336" s="314"/>
      <c r="I336" s="314"/>
      <c r="J336" s="314"/>
      <c r="K336" s="314"/>
      <c r="L336" s="314"/>
    </row>
    <row r="338" spans="2:12" x14ac:dyDescent="0.3">
      <c r="B338" s="410" t="s">
        <v>15258</v>
      </c>
      <c r="C338" s="411"/>
      <c r="D338" s="411"/>
      <c r="E338" s="411"/>
      <c r="F338" s="411"/>
      <c r="G338" s="411"/>
      <c r="H338" s="411"/>
      <c r="I338" s="411"/>
      <c r="J338" s="411"/>
      <c r="K338" s="411"/>
      <c r="L338" s="411"/>
    </row>
  </sheetData>
  <sheetProtection algorithmName="SHA-512" hashValue="ULC6zFiEOxUmaRQngxxSbqo5n1Uaw5u5BgrMqBi73iQMA/GFoVyiIoOSj1vOO8mjWoXXnO8ccCKZERFUdKcWtA==" saltValue="Hu0CLf18V57k4tIkxir1fw==" spinCount="100000" sheet="1" objects="1" scenarios="1" selectLockedCells="1"/>
  <mergeCells count="553">
    <mergeCell ref="E316:G316"/>
    <mergeCell ref="E43:F43"/>
    <mergeCell ref="E44:F44"/>
    <mergeCell ref="E45:F45"/>
    <mergeCell ref="G34:J34"/>
    <mergeCell ref="G35:J35"/>
    <mergeCell ref="G36:J36"/>
    <mergeCell ref="G37:J37"/>
    <mergeCell ref="G38:J38"/>
    <mergeCell ref="G39:J39"/>
    <mergeCell ref="E34:F34"/>
    <mergeCell ref="E35:F35"/>
    <mergeCell ref="E36:F36"/>
    <mergeCell ref="E37:F37"/>
    <mergeCell ref="E38:F38"/>
    <mergeCell ref="E39:F39"/>
    <mergeCell ref="E40:F40"/>
    <mergeCell ref="E41:F41"/>
    <mergeCell ref="E42:F42"/>
    <mergeCell ref="I134:J134"/>
    <mergeCell ref="I135:J135"/>
    <mergeCell ref="I136:J136"/>
    <mergeCell ref="I137:J137"/>
    <mergeCell ref="I138:J138"/>
    <mergeCell ref="E56:G56"/>
    <mergeCell ref="C117:G117"/>
    <mergeCell ref="C118:F118"/>
    <mergeCell ref="H118:J118"/>
    <mergeCell ref="C119:G119"/>
    <mergeCell ref="C95:G95"/>
    <mergeCell ref="H96:J96"/>
    <mergeCell ref="B56:D56"/>
    <mergeCell ref="C101:G101"/>
    <mergeCell ref="C102:F102"/>
    <mergeCell ref="H102:J102"/>
    <mergeCell ref="C103:G103"/>
    <mergeCell ref="C104:F104"/>
    <mergeCell ref="H104:J104"/>
    <mergeCell ref="C105:G105"/>
    <mergeCell ref="C106:F106"/>
    <mergeCell ref="H106:J106"/>
    <mergeCell ref="B120:L120"/>
    <mergeCell ref="C96:F96"/>
    <mergeCell ref="G139:H139"/>
    <mergeCell ref="G140:H140"/>
    <mergeCell ref="G141:H141"/>
    <mergeCell ref="G143:H143"/>
    <mergeCell ref="G133:H133"/>
    <mergeCell ref="E150:F150"/>
    <mergeCell ref="G40:J40"/>
    <mergeCell ref="G41:J41"/>
    <mergeCell ref="G42:J42"/>
    <mergeCell ref="G43:J43"/>
    <mergeCell ref="I140:J140"/>
    <mergeCell ref="I141:J141"/>
    <mergeCell ref="I142:J142"/>
    <mergeCell ref="G132:H132"/>
    <mergeCell ref="E138:F138"/>
    <mergeCell ref="G138:H138"/>
    <mergeCell ref="J75:L75"/>
    <mergeCell ref="H76:J76"/>
    <mergeCell ref="G44:J44"/>
    <mergeCell ref="G45:J45"/>
    <mergeCell ref="K124:L124"/>
    <mergeCell ref="I130:J131"/>
    <mergeCell ref="I132:J132"/>
    <mergeCell ref="I133:J133"/>
    <mergeCell ref="B338:L338"/>
    <mergeCell ref="B334:L334"/>
    <mergeCell ref="K130:K131"/>
    <mergeCell ref="G134:H134"/>
    <mergeCell ref="E146:F146"/>
    <mergeCell ref="E139:F139"/>
    <mergeCell ref="G145:H145"/>
    <mergeCell ref="G146:H146"/>
    <mergeCell ref="E140:F140"/>
    <mergeCell ref="E132:F132"/>
    <mergeCell ref="G142:H142"/>
    <mergeCell ref="E142:F142"/>
    <mergeCell ref="E141:F141"/>
    <mergeCell ref="C250:D251"/>
    <mergeCell ref="K244:L244"/>
    <mergeCell ref="I139:J139"/>
    <mergeCell ref="I280:L280"/>
    <mergeCell ref="L211:L212"/>
    <mergeCell ref="I188:J188"/>
    <mergeCell ref="I189:J189"/>
    <mergeCell ref="I182:J182"/>
    <mergeCell ref="E133:F133"/>
    <mergeCell ref="B202:L202"/>
    <mergeCell ref="K205:L205"/>
    <mergeCell ref="E28:F28"/>
    <mergeCell ref="K56:L56"/>
    <mergeCell ref="G135:H135"/>
    <mergeCell ref="G136:H136"/>
    <mergeCell ref="G137:H137"/>
    <mergeCell ref="C79:G79"/>
    <mergeCell ref="C77:G77"/>
    <mergeCell ref="E134:F134"/>
    <mergeCell ref="C93:G93"/>
    <mergeCell ref="B54:D54"/>
    <mergeCell ref="B55:D55"/>
    <mergeCell ref="K55:L55"/>
    <mergeCell ref="G28:J28"/>
    <mergeCell ref="E128:H129"/>
    <mergeCell ref="C78:F78"/>
    <mergeCell ref="B47:J47"/>
    <mergeCell ref="C84:F84"/>
    <mergeCell ref="H84:J84"/>
    <mergeCell ref="C86:F86"/>
    <mergeCell ref="H86:J86"/>
    <mergeCell ref="C87:G87"/>
    <mergeCell ref="C88:F88"/>
    <mergeCell ref="H88:J88"/>
    <mergeCell ref="C85:G85"/>
    <mergeCell ref="E29:F29"/>
    <mergeCell ref="E30:F30"/>
    <mergeCell ref="E31:F31"/>
    <mergeCell ref="E32:F32"/>
    <mergeCell ref="E33:F33"/>
    <mergeCell ref="G29:J29"/>
    <mergeCell ref="G30:J30"/>
    <mergeCell ref="G31:J31"/>
    <mergeCell ref="G32:J32"/>
    <mergeCell ref="G33:J33"/>
    <mergeCell ref="I147:J147"/>
    <mergeCell ref="I148:J148"/>
    <mergeCell ref="I149:J149"/>
    <mergeCell ref="G223:H223"/>
    <mergeCell ref="I214:J214"/>
    <mergeCell ref="I215:J215"/>
    <mergeCell ref="G218:H218"/>
    <mergeCell ref="I208:K210"/>
    <mergeCell ref="K211:K212"/>
    <mergeCell ref="I192:J192"/>
    <mergeCell ref="G174:H174"/>
    <mergeCell ref="G175:H175"/>
    <mergeCell ref="I155:J155"/>
    <mergeCell ref="I156:J156"/>
    <mergeCell ref="I157:J157"/>
    <mergeCell ref="I158:J158"/>
    <mergeCell ref="I178:J178"/>
    <mergeCell ref="I177:J177"/>
    <mergeCell ref="I169:K171"/>
    <mergeCell ref="I184:J184"/>
    <mergeCell ref="G214:H214"/>
    <mergeCell ref="I211:J212"/>
    <mergeCell ref="G211:H212"/>
    <mergeCell ref="G181:H181"/>
    <mergeCell ref="A2:L2"/>
    <mergeCell ref="A1:L1"/>
    <mergeCell ref="B8:C8"/>
    <mergeCell ref="D8:G8"/>
    <mergeCell ref="E27:F27"/>
    <mergeCell ref="K8:L8"/>
    <mergeCell ref="A3:B3"/>
    <mergeCell ref="K16:L16"/>
    <mergeCell ref="D12:J12"/>
    <mergeCell ref="H8:J8"/>
    <mergeCell ref="D10:L10"/>
    <mergeCell ref="D14:H14"/>
    <mergeCell ref="A4:B4"/>
    <mergeCell ref="E16:F16"/>
    <mergeCell ref="B7:D7"/>
    <mergeCell ref="E24:F24"/>
    <mergeCell ref="K14:L14"/>
    <mergeCell ref="E25:F25"/>
    <mergeCell ref="E26:F26"/>
    <mergeCell ref="G24:J24"/>
    <mergeCell ref="G25:J25"/>
    <mergeCell ref="G26:J26"/>
    <mergeCell ref="G27:J27"/>
    <mergeCell ref="I18:L18"/>
    <mergeCell ref="G22:J22"/>
    <mergeCell ref="H49:L49"/>
    <mergeCell ref="E54:G54"/>
    <mergeCell ref="G153:H153"/>
    <mergeCell ref="G154:H154"/>
    <mergeCell ref="E153:F153"/>
    <mergeCell ref="G144:H144"/>
    <mergeCell ref="E144:F144"/>
    <mergeCell ref="E143:F143"/>
    <mergeCell ref="G151:H151"/>
    <mergeCell ref="G152:H152"/>
    <mergeCell ref="I150:J150"/>
    <mergeCell ref="I151:J151"/>
    <mergeCell ref="I152:J152"/>
    <mergeCell ref="I153:J153"/>
    <mergeCell ref="E149:F149"/>
    <mergeCell ref="I154:J154"/>
    <mergeCell ref="E59:F59"/>
    <mergeCell ref="K59:L59"/>
    <mergeCell ref="E61:G61"/>
    <mergeCell ref="K61:L61"/>
    <mergeCell ref="E55:G55"/>
    <mergeCell ref="C100:F100"/>
    <mergeCell ref="H100:J100"/>
    <mergeCell ref="A211:B212"/>
    <mergeCell ref="E193:F193"/>
    <mergeCell ref="D166:G166"/>
    <mergeCell ref="E156:F156"/>
    <mergeCell ref="G156:H156"/>
    <mergeCell ref="G157:H157"/>
    <mergeCell ref="G217:H217"/>
    <mergeCell ref="E213:F213"/>
    <mergeCell ref="I229:J229"/>
    <mergeCell ref="I228:J228"/>
    <mergeCell ref="I227:J227"/>
    <mergeCell ref="G227:H227"/>
    <mergeCell ref="G228:H228"/>
    <mergeCell ref="G229:H229"/>
    <mergeCell ref="I223:J223"/>
    <mergeCell ref="G216:H216"/>
    <mergeCell ref="E216:F216"/>
    <mergeCell ref="G225:H225"/>
    <mergeCell ref="I225:J225"/>
    <mergeCell ref="I159:J159"/>
    <mergeCell ref="I226:J226"/>
    <mergeCell ref="G191:H191"/>
    <mergeCell ref="G183:H183"/>
    <mergeCell ref="I183:J183"/>
    <mergeCell ref="E194:F194"/>
    <mergeCell ref="I190:J190"/>
    <mergeCell ref="E179:F179"/>
    <mergeCell ref="I191:J191"/>
    <mergeCell ref="I234:J234"/>
    <mergeCell ref="I224:J224"/>
    <mergeCell ref="E214:F214"/>
    <mergeCell ref="I218:J218"/>
    <mergeCell ref="E217:F217"/>
    <mergeCell ref="E234:F234"/>
    <mergeCell ref="I216:J216"/>
    <mergeCell ref="I193:J193"/>
    <mergeCell ref="E188:F188"/>
    <mergeCell ref="E189:F189"/>
    <mergeCell ref="E181:F181"/>
    <mergeCell ref="I213:J213"/>
    <mergeCell ref="I195:J195"/>
    <mergeCell ref="I194:J194"/>
    <mergeCell ref="E215:F215"/>
    <mergeCell ref="G215:H215"/>
    <mergeCell ref="G213:H213"/>
    <mergeCell ref="E192:F192"/>
    <mergeCell ref="G192:H192"/>
    <mergeCell ref="E211:F212"/>
    <mergeCell ref="I217:J217"/>
    <mergeCell ref="D205:G205"/>
    <mergeCell ref="C211:D212"/>
    <mergeCell ref="I255:J255"/>
    <mergeCell ref="I256:J256"/>
    <mergeCell ref="I257:J257"/>
    <mergeCell ref="E226:F226"/>
    <mergeCell ref="G232:H232"/>
    <mergeCell ref="E222:F222"/>
    <mergeCell ref="E225:F225"/>
    <mergeCell ref="E233:F233"/>
    <mergeCell ref="E224:F224"/>
    <mergeCell ref="E227:F227"/>
    <mergeCell ref="E229:F229"/>
    <mergeCell ref="E223:F223"/>
    <mergeCell ref="I230:J230"/>
    <mergeCell ref="G226:H226"/>
    <mergeCell ref="I232:J232"/>
    <mergeCell ref="G221:H221"/>
    <mergeCell ref="G222:H222"/>
    <mergeCell ref="E254:F254"/>
    <mergeCell ref="E209:H210"/>
    <mergeCell ref="G234:H234"/>
    <mergeCell ref="I235:J235"/>
    <mergeCell ref="G255:H255"/>
    <mergeCell ref="E219:F219"/>
    <mergeCell ref="I219:J219"/>
    <mergeCell ref="G224:H224"/>
    <mergeCell ref="E218:F218"/>
    <mergeCell ref="G231:H231"/>
    <mergeCell ref="I220:J220"/>
    <mergeCell ref="I231:J231"/>
    <mergeCell ref="G230:H230"/>
    <mergeCell ref="G233:H233"/>
    <mergeCell ref="E230:F230"/>
    <mergeCell ref="E231:F231"/>
    <mergeCell ref="E228:F228"/>
    <mergeCell ref="E232:F232"/>
    <mergeCell ref="G220:H220"/>
    <mergeCell ref="I233:J233"/>
    <mergeCell ref="E220:F220"/>
    <mergeCell ref="I222:J222"/>
    <mergeCell ref="E221:F221"/>
    <mergeCell ref="I221:J221"/>
    <mergeCell ref="G219:H219"/>
    <mergeCell ref="B289:C289"/>
    <mergeCell ref="K290:L290"/>
    <mergeCell ref="G250:H251"/>
    <mergeCell ref="E250:F251"/>
    <mergeCell ref="G262:H262"/>
    <mergeCell ref="G263:H263"/>
    <mergeCell ref="G264:H264"/>
    <mergeCell ref="E260:F260"/>
    <mergeCell ref="E257:F257"/>
    <mergeCell ref="G256:H256"/>
    <mergeCell ref="E259:F259"/>
    <mergeCell ref="I254:J254"/>
    <mergeCell ref="I253:J253"/>
    <mergeCell ref="E261:F261"/>
    <mergeCell ref="G259:H259"/>
    <mergeCell ref="G260:H260"/>
    <mergeCell ref="G261:H261"/>
    <mergeCell ref="G254:H254"/>
    <mergeCell ref="G257:H257"/>
    <mergeCell ref="E256:F256"/>
    <mergeCell ref="E258:F258"/>
    <mergeCell ref="G253:H253"/>
    <mergeCell ref="G258:H258"/>
    <mergeCell ref="I258:J258"/>
    <mergeCell ref="B282:H282"/>
    <mergeCell ref="B285:D285"/>
    <mergeCell ref="A328:L328"/>
    <mergeCell ref="I264:J264"/>
    <mergeCell ref="I274:J274"/>
    <mergeCell ref="I273:J273"/>
    <mergeCell ref="I269:J269"/>
    <mergeCell ref="I270:J270"/>
    <mergeCell ref="G265:H265"/>
    <mergeCell ref="E274:F274"/>
    <mergeCell ref="E273:F273"/>
    <mergeCell ref="E268:F268"/>
    <mergeCell ref="E272:F272"/>
    <mergeCell ref="I271:J271"/>
    <mergeCell ref="I272:J272"/>
    <mergeCell ref="C277:D277"/>
    <mergeCell ref="C312:J313"/>
    <mergeCell ref="C306:J306"/>
    <mergeCell ref="C299:J300"/>
    <mergeCell ref="B290:D290"/>
    <mergeCell ref="E285:G285"/>
    <mergeCell ref="K289:L289"/>
    <mergeCell ref="E290:G290"/>
    <mergeCell ref="B288:C288"/>
    <mergeCell ref="I260:J260"/>
    <mergeCell ref="I261:J261"/>
    <mergeCell ref="A330:L330"/>
    <mergeCell ref="I268:J268"/>
    <mergeCell ref="I265:J265"/>
    <mergeCell ref="E265:F265"/>
    <mergeCell ref="G270:H270"/>
    <mergeCell ref="G271:H271"/>
    <mergeCell ref="G272:H272"/>
    <mergeCell ref="G273:H273"/>
    <mergeCell ref="G274:H274"/>
    <mergeCell ref="I266:J266"/>
    <mergeCell ref="I267:J267"/>
    <mergeCell ref="E270:F270"/>
    <mergeCell ref="E271:F271"/>
    <mergeCell ref="E269:F269"/>
    <mergeCell ref="E267:F267"/>
    <mergeCell ref="E266:F266"/>
    <mergeCell ref="C309:J310"/>
    <mergeCell ref="G269:H269"/>
    <mergeCell ref="K287:L287"/>
    <mergeCell ref="K288:L288"/>
    <mergeCell ref="H284:J284"/>
    <mergeCell ref="K285:L285"/>
    <mergeCell ref="C98:F98"/>
    <mergeCell ref="H98:J98"/>
    <mergeCell ref="I262:J262"/>
    <mergeCell ref="E264:F264"/>
    <mergeCell ref="E262:F262"/>
    <mergeCell ref="I263:J263"/>
    <mergeCell ref="E263:F263"/>
    <mergeCell ref="E255:F255"/>
    <mergeCell ref="E253:F253"/>
    <mergeCell ref="G252:H252"/>
    <mergeCell ref="E235:F235"/>
    <mergeCell ref="E252:F252"/>
    <mergeCell ref="D244:G244"/>
    <mergeCell ref="B241:L241"/>
    <mergeCell ref="L250:L251"/>
    <mergeCell ref="K250:K251"/>
    <mergeCell ref="I250:J251"/>
    <mergeCell ref="I252:J252"/>
    <mergeCell ref="A250:B251"/>
    <mergeCell ref="C238:D238"/>
    <mergeCell ref="I247:K249"/>
    <mergeCell ref="E248:H249"/>
    <mergeCell ref="G235:H235"/>
    <mergeCell ref="I259:J259"/>
    <mergeCell ref="C111:G111"/>
    <mergeCell ref="C112:F112"/>
    <mergeCell ref="H112:J112"/>
    <mergeCell ref="C113:G113"/>
    <mergeCell ref="C114:F114"/>
    <mergeCell ref="H114:J114"/>
    <mergeCell ref="C115:G115"/>
    <mergeCell ref="C116:F116"/>
    <mergeCell ref="H116:J116"/>
    <mergeCell ref="B286:C286"/>
    <mergeCell ref="B287:C287"/>
    <mergeCell ref="B121:L121"/>
    <mergeCell ref="C89:G89"/>
    <mergeCell ref="C76:F76"/>
    <mergeCell ref="D124:G124"/>
    <mergeCell ref="G130:H131"/>
    <mergeCell ref="L130:L131"/>
    <mergeCell ref="E177:F177"/>
    <mergeCell ref="E178:F178"/>
    <mergeCell ref="E191:F191"/>
    <mergeCell ref="E183:F183"/>
    <mergeCell ref="E182:F182"/>
    <mergeCell ref="I196:J196"/>
    <mergeCell ref="G177:H177"/>
    <mergeCell ref="B163:L163"/>
    <mergeCell ref="I172:J173"/>
    <mergeCell ref="K286:L286"/>
    <mergeCell ref="C107:G107"/>
    <mergeCell ref="C108:F108"/>
    <mergeCell ref="H108:J108"/>
    <mergeCell ref="C109:G109"/>
    <mergeCell ref="C110:F110"/>
    <mergeCell ref="H110:J110"/>
    <mergeCell ref="E190:F190"/>
    <mergeCell ref="G187:H187"/>
    <mergeCell ref="K172:K173"/>
    <mergeCell ref="L172:L173"/>
    <mergeCell ref="E175:F175"/>
    <mergeCell ref="G193:H193"/>
    <mergeCell ref="G172:H173"/>
    <mergeCell ref="A172:B173"/>
    <mergeCell ref="E172:F173"/>
    <mergeCell ref="G176:H176"/>
    <mergeCell ref="G178:H178"/>
    <mergeCell ref="I174:J174"/>
    <mergeCell ref="G182:H182"/>
    <mergeCell ref="G188:H188"/>
    <mergeCell ref="G189:H189"/>
    <mergeCell ref="E186:F186"/>
    <mergeCell ref="G185:H185"/>
    <mergeCell ref="E184:F184"/>
    <mergeCell ref="G184:H184"/>
    <mergeCell ref="E185:F185"/>
    <mergeCell ref="I185:J185"/>
    <mergeCell ref="G180:H180"/>
    <mergeCell ref="H64:I64"/>
    <mergeCell ref="G155:H155"/>
    <mergeCell ref="G159:H159"/>
    <mergeCell ref="C99:G99"/>
    <mergeCell ref="C72:G72"/>
    <mergeCell ref="B73:L73"/>
    <mergeCell ref="C81:G81"/>
    <mergeCell ref="H78:J78"/>
    <mergeCell ref="C80:F80"/>
    <mergeCell ref="H80:J80"/>
    <mergeCell ref="C82:F82"/>
    <mergeCell ref="H82:J82"/>
    <mergeCell ref="C83:G83"/>
    <mergeCell ref="B75:G75"/>
    <mergeCell ref="C97:G97"/>
    <mergeCell ref="I180:J180"/>
    <mergeCell ref="L64:M64"/>
    <mergeCell ref="B130:B131"/>
    <mergeCell ref="E130:F131"/>
    <mergeCell ref="D64:F64"/>
    <mergeCell ref="C130:D131"/>
    <mergeCell ref="H66:I66"/>
    <mergeCell ref="A331:L331"/>
    <mergeCell ref="E137:F137"/>
    <mergeCell ref="E136:F136"/>
    <mergeCell ref="E135:F135"/>
    <mergeCell ref="E145:F145"/>
    <mergeCell ref="E147:F147"/>
    <mergeCell ref="G194:H194"/>
    <mergeCell ref="G190:H190"/>
    <mergeCell ref="G147:H147"/>
    <mergeCell ref="G148:H148"/>
    <mergeCell ref="G149:H149"/>
    <mergeCell ref="E148:F148"/>
    <mergeCell ref="E151:F151"/>
    <mergeCell ref="E152:F152"/>
    <mergeCell ref="G150:H150"/>
    <mergeCell ref="E155:F155"/>
    <mergeCell ref="E154:F154"/>
    <mergeCell ref="E174:F174"/>
    <mergeCell ref="E176:F176"/>
    <mergeCell ref="E157:F157"/>
    <mergeCell ref="G158:H158"/>
    <mergeCell ref="E159:F159"/>
    <mergeCell ref="E158:F158"/>
    <mergeCell ref="E180:F180"/>
    <mergeCell ref="G268:H268"/>
    <mergeCell ref="K291:L291"/>
    <mergeCell ref="A69:A70"/>
    <mergeCell ref="E170:H171"/>
    <mergeCell ref="B69:L70"/>
    <mergeCell ref="G186:H186"/>
    <mergeCell ref="C172:D173"/>
    <mergeCell ref="E187:F187"/>
    <mergeCell ref="I143:J143"/>
    <mergeCell ref="I144:J144"/>
    <mergeCell ref="I145:J145"/>
    <mergeCell ref="I146:J146"/>
    <mergeCell ref="K166:L166"/>
    <mergeCell ref="I176:J176"/>
    <mergeCell ref="G195:H195"/>
    <mergeCell ref="G196:H196"/>
    <mergeCell ref="E195:F195"/>
    <mergeCell ref="E196:F196"/>
    <mergeCell ref="G179:H179"/>
    <mergeCell ref="I181:J181"/>
    <mergeCell ref="I175:J175"/>
    <mergeCell ref="I179:J179"/>
    <mergeCell ref="I186:J186"/>
    <mergeCell ref="I187:J187"/>
    <mergeCell ref="C94:F94"/>
    <mergeCell ref="H94:J94"/>
    <mergeCell ref="C291:D291"/>
    <mergeCell ref="B336:L336"/>
    <mergeCell ref="E197:F197"/>
    <mergeCell ref="G197:H197"/>
    <mergeCell ref="I197:J197"/>
    <mergeCell ref="E236:F236"/>
    <mergeCell ref="G236:H236"/>
    <mergeCell ref="I236:J236"/>
    <mergeCell ref="E275:F275"/>
    <mergeCell ref="G275:H275"/>
    <mergeCell ref="I275:J275"/>
    <mergeCell ref="A198:B198"/>
    <mergeCell ref="C198:D198"/>
    <mergeCell ref="C199:D199"/>
    <mergeCell ref="A200:B200"/>
    <mergeCell ref="C200:D200"/>
    <mergeCell ref="L299:L300"/>
    <mergeCell ref="B321:L322"/>
    <mergeCell ref="E325:G325"/>
    <mergeCell ref="C302:J304"/>
    <mergeCell ref="G266:H266"/>
    <mergeCell ref="G267:H267"/>
    <mergeCell ref="B53:D53"/>
    <mergeCell ref="E53:G53"/>
    <mergeCell ref="H53:J53"/>
    <mergeCell ref="K53:L53"/>
    <mergeCell ref="C90:F90"/>
    <mergeCell ref="H90:J90"/>
    <mergeCell ref="C91:G91"/>
    <mergeCell ref="C92:F92"/>
    <mergeCell ref="H92:J92"/>
    <mergeCell ref="L66:M66"/>
    <mergeCell ref="K57:L57"/>
    <mergeCell ref="B57:D57"/>
    <mergeCell ref="H55:J55"/>
    <mergeCell ref="H56:J56"/>
    <mergeCell ref="K54:L54"/>
    <mergeCell ref="H54:J54"/>
    <mergeCell ref="H57:J57"/>
    <mergeCell ref="E57:G57"/>
  </mergeCells>
  <dataValidations count="1">
    <dataValidation type="list" allowBlank="1" showInputMessage="1" showErrorMessage="1" sqref="B73">
      <formula1>$A$1:$A$8</formula1>
    </dataValidation>
  </dataValidations>
  <pageMargins left="0.25" right="0.25" top="0.75" bottom="0.75" header="0.3" footer="0.3"/>
  <pageSetup paperSize="9" scale="72" fitToHeight="0" orientation="portrait" r:id="rId1"/>
  <headerFooter>
    <oddFooter>Page &amp;P</oddFooter>
  </headerFooter>
  <rowBreaks count="6" manualBreakCount="6">
    <brk id="68" max="16383" man="1"/>
    <brk id="120" max="16383" man="1"/>
    <brk id="162" max="16383" man="1"/>
    <brk id="201" max="16383" man="1"/>
    <brk id="240" max="16383" man="1"/>
    <brk id="278" max="16383" man="1"/>
  </rowBreaks>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'Year &amp; Months'!$A$10:$A$12</xm:f>
          </x14:formula1>
          <xm:sqref>F6</xm:sqref>
        </x14:dataValidation>
        <x14:dataValidation type="list" allowBlank="1" showInputMessage="1" showErrorMessage="1">
          <x14:formula1>
            <xm:f>Rates!$B$1:$D$1</xm:f>
          </x14:formula1>
          <xm:sqref>E59</xm:sqref>
        </x14:dataValidation>
        <x14:dataValidation type="list" allowBlank="1" showInputMessage="1" showErrorMessage="1">
          <x14:formula1>
            <xm:f>'Year &amp; Months'!$C$1:$C$3</xm:f>
          </x14:formula1>
          <xm:sqref>J6</xm:sqref>
        </x14:dataValidation>
        <x14:dataValidation type="list" allowBlank="1" showInputMessage="1" showErrorMessage="1">
          <x14:formula1>
            <xm:f>Routes!$A$54:$A$57</xm:f>
          </x14:formula1>
          <xm:sqref>E16:F16</xm:sqref>
        </x14:dataValidation>
        <x14:dataValidation type="list" allowBlank="1" showInputMessage="1" showErrorMessage="1">
          <x14:formula1>
            <xm:f>Routes!$A$25:$A$46</xm:f>
          </x14:formula1>
          <xm:sqref>E132:F159 E174:F197 E213:F236 E252:F275</xm:sqref>
        </x14:dataValidation>
        <x14:dataValidation type="list" allowBlank="1" showInputMessage="1" showErrorMessage="1">
          <x14:formula1>
            <xm:f>Routes!$A$2:$A$23</xm:f>
          </x14:formula1>
          <xm:sqref>B77 B79 B81 B83 B85 B87 B89 B91 B93 B95 B97 B99 B101 B103 B105 B107 B109 B111 B113 B115 B117 B119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topLeftCell="A28" workbookViewId="0">
      <selection activeCell="D1" sqref="D1"/>
    </sheetView>
  </sheetViews>
  <sheetFormatPr defaultRowHeight="14.4" x14ac:dyDescent="0.3"/>
  <cols>
    <col min="1" max="1" width="19.109375" customWidth="1"/>
    <col min="2" max="2" width="40.109375" customWidth="1"/>
    <col min="3" max="3" width="9.5546875" style="97" customWidth="1"/>
    <col min="4" max="4" width="10.109375" customWidth="1"/>
    <col min="5" max="6" width="16.6640625" customWidth="1"/>
    <col min="7" max="7" width="29.33203125" customWidth="1"/>
    <col min="8" max="8" width="43.88671875" customWidth="1"/>
    <col min="9" max="9" width="18.109375" customWidth="1"/>
  </cols>
  <sheetData>
    <row r="1" spans="1:10" x14ac:dyDescent="0.3">
      <c r="A1" t="s">
        <v>15133</v>
      </c>
      <c r="B1" s="204">
        <f>'Travel Claim Form'!$D$12</f>
        <v>0</v>
      </c>
      <c r="C1" s="208"/>
      <c r="D1" s="207">
        <f>'Travel Claim Form'!$L$12</f>
        <v>0</v>
      </c>
      <c r="E1" s="102"/>
      <c r="F1" s="102"/>
      <c r="H1" s="102"/>
      <c r="I1" s="102"/>
      <c r="J1" s="102"/>
    </row>
    <row r="2" spans="1:10" x14ac:dyDescent="0.3">
      <c r="A2" t="s">
        <v>15134</v>
      </c>
      <c r="B2" s="205" t="str">
        <f>'Travel Claim Form'!$G$24</f>
        <v/>
      </c>
      <c r="C2" s="209">
        <f>'Travel Claim Form'!$E$24</f>
        <v>0</v>
      </c>
      <c r="D2" s="206" t="str">
        <f>'Travel Claim Form'!$K$24</f>
        <v/>
      </c>
      <c r="E2" s="97" t="str">
        <f>IFERROR(VLOOKUP($C$2,Schools!$A$2:$G$3270,4,FALSE),"")</f>
        <v/>
      </c>
      <c r="F2" s="97" t="str">
        <f>IFERROR(VLOOKUP($C$2,Schools!$A$2:$G$3270,5,FALSE),"")</f>
        <v/>
      </c>
      <c r="G2" s="97" t="str">
        <f>IFERROR(VLOOKUP($C$2,Schools!$A$2:$G$3270,6,FALSE),"")</f>
        <v/>
      </c>
    </row>
    <row r="3" spans="1:10" x14ac:dyDescent="0.3">
      <c r="A3" t="s">
        <v>15135</v>
      </c>
      <c r="B3" s="97" t="str">
        <f>'Travel Claim Form'!$G$25</f>
        <v/>
      </c>
      <c r="C3" s="98">
        <f>'Travel Claim Form'!$E$25</f>
        <v>0</v>
      </c>
      <c r="D3" s="97" t="str">
        <f>'Travel Claim Form'!$K$25</f>
        <v/>
      </c>
      <c r="E3" s="97" t="str">
        <f>IFERROR(VLOOKUP($C$3,Schools!$A$2:$G$3270,4,FALSE),"")</f>
        <v/>
      </c>
      <c r="F3" s="97" t="str">
        <f>IFERROR(VLOOKUP($C$3,Schools!$A$2:$G$3270,5,FALSE),"")</f>
        <v/>
      </c>
      <c r="G3" s="97" t="str">
        <f>IFERROR(VLOOKUP($C$3,Schools!$A$2:$G$3270,6,FALSE),"")</f>
        <v/>
      </c>
    </row>
    <row r="4" spans="1:10" x14ac:dyDescent="0.3">
      <c r="A4" t="s">
        <v>15136</v>
      </c>
      <c r="B4" s="97" t="str">
        <f>'Travel Claim Form'!$G$26</f>
        <v/>
      </c>
      <c r="C4" s="98">
        <f>'Travel Claim Form'!$E$26</f>
        <v>0</v>
      </c>
      <c r="D4" s="97" t="str">
        <f>'Travel Claim Form'!$K$26</f>
        <v/>
      </c>
      <c r="E4" s="97" t="str">
        <f>IFERROR(VLOOKUP($C$4,Schools!$A$2:$G$3270,4,FALSE),"")</f>
        <v/>
      </c>
      <c r="F4" s="97" t="str">
        <f>IFERROR(VLOOKUP($C$4,Schools!$A$2:$G$3270,5,FALSE),"")</f>
        <v/>
      </c>
      <c r="G4" s="97" t="str">
        <f>IFERROR(VLOOKUP($C$4,Schools!$A$2:$G$3270,6,FALSE),"")</f>
        <v/>
      </c>
    </row>
    <row r="5" spans="1:10" x14ac:dyDescent="0.3">
      <c r="A5" t="s">
        <v>15137</v>
      </c>
      <c r="B5" s="97" t="str">
        <f>'Travel Claim Form'!$G$27</f>
        <v/>
      </c>
      <c r="C5" s="98">
        <f>'Travel Claim Form'!$E$27</f>
        <v>0</v>
      </c>
      <c r="D5" s="97" t="str">
        <f>'Travel Claim Form'!$K$27</f>
        <v/>
      </c>
      <c r="E5" s="97" t="str">
        <f>IFERROR(VLOOKUP($C$5,Schools!$A$2:$G$3270,4,FALSE),"")</f>
        <v/>
      </c>
      <c r="F5" s="97" t="str">
        <f>IFERROR(VLOOKUP($C$5,Schools!$A$2:$G$3270,5,FALSE),"")</f>
        <v/>
      </c>
      <c r="G5" s="97" t="str">
        <f>IFERROR(VLOOKUP($C$5,Schools!$A$2:$G$3270,6,FALSE),"")</f>
        <v/>
      </c>
    </row>
    <row r="6" spans="1:10" x14ac:dyDescent="0.3">
      <c r="A6" t="s">
        <v>15138</v>
      </c>
      <c r="B6" s="97" t="str">
        <f>'Travel Claim Form'!$G$28</f>
        <v/>
      </c>
      <c r="C6" s="98">
        <f>'Travel Claim Form'!$E$28</f>
        <v>0</v>
      </c>
      <c r="D6" s="97" t="str">
        <f>'Travel Claim Form'!$K$28</f>
        <v/>
      </c>
      <c r="E6" s="97" t="str">
        <f>IFERROR(VLOOKUP($C$6,Schools!$A$2:$G$3270,4,FALSE),"")</f>
        <v/>
      </c>
      <c r="F6" s="97" t="str">
        <f>IFERROR(VLOOKUP($C$6,Schools!$A$2:$G$3270,5,FALSE),"")</f>
        <v/>
      </c>
      <c r="G6" s="97" t="str">
        <f>IFERROR(VLOOKUP($C$6,Schools!$A$2:$G$3270,6,FALSE),"")</f>
        <v/>
      </c>
    </row>
    <row r="7" spans="1:10" s="97" customFormat="1" x14ac:dyDescent="0.3">
      <c r="A7" s="97" t="s">
        <v>15282</v>
      </c>
      <c r="B7" s="97" t="str">
        <f>'Travel Claim Form'!$G$29</f>
        <v/>
      </c>
      <c r="C7" s="98">
        <f>'Travel Claim Form'!$E$29</f>
        <v>0</v>
      </c>
      <c r="D7" s="97" t="str">
        <f>'Travel Claim Form'!$K$29</f>
        <v/>
      </c>
      <c r="E7" s="97" t="str">
        <f>IFERROR(VLOOKUP($C$7,Schools!$A$2:$G$3270,4,FALSE),"")</f>
        <v/>
      </c>
      <c r="F7" s="97" t="str">
        <f>IFERROR(VLOOKUP($C$7,Schools!$A$2:$G$3270,5,FALSE),"")</f>
        <v/>
      </c>
      <c r="G7" s="97" t="str">
        <f>IFERROR(VLOOKUP($C$7,Schools!$A$2:$G$3270,6,FALSE),"")</f>
        <v/>
      </c>
    </row>
    <row r="8" spans="1:10" s="97" customFormat="1" x14ac:dyDescent="0.3">
      <c r="A8" s="97" t="s">
        <v>15283</v>
      </c>
      <c r="B8" s="97" t="str">
        <f>'Travel Claim Form'!$G$30</f>
        <v/>
      </c>
      <c r="C8" s="98">
        <f>'Travel Claim Form'!$E$30</f>
        <v>0</v>
      </c>
      <c r="D8" s="97" t="str">
        <f>'Travel Claim Form'!$K$30</f>
        <v/>
      </c>
      <c r="E8" s="97" t="str">
        <f>IFERROR(VLOOKUP($C$8,Schools!$A$2:$G$3270,4,FALSE),"")</f>
        <v/>
      </c>
      <c r="F8" s="97" t="str">
        <f>IFERROR(VLOOKUP($C$8,Schools!$A$2:$G$3270,5,FALSE),"")</f>
        <v/>
      </c>
      <c r="G8" s="97" t="str">
        <f>IFERROR(VLOOKUP($C$8,Schools!$A$2:$G$3270,6,FALSE),"")</f>
        <v/>
      </c>
    </row>
    <row r="9" spans="1:10" s="97" customFormat="1" x14ac:dyDescent="0.3">
      <c r="A9" s="97" t="s">
        <v>15284</v>
      </c>
      <c r="B9" s="97" t="str">
        <f>'Travel Claim Form'!$G$31</f>
        <v/>
      </c>
      <c r="C9" s="98">
        <f>'Travel Claim Form'!$E$31</f>
        <v>0</v>
      </c>
      <c r="D9" s="97" t="str">
        <f>'Travel Claim Form'!$K$31</f>
        <v/>
      </c>
      <c r="E9" s="97" t="str">
        <f>IFERROR(VLOOKUP($C$9,Schools!$A$2:$G$3270,4,FALSE),"")</f>
        <v/>
      </c>
      <c r="F9" s="97" t="str">
        <f>IFERROR(VLOOKUP($C$9,Schools!$A$2:$G$3270,5,FALSE),"")</f>
        <v/>
      </c>
      <c r="G9" s="97" t="str">
        <f>IFERROR(VLOOKUP($C$9,Schools!$A$2:$G$3270,6,FALSE),"")</f>
        <v/>
      </c>
    </row>
    <row r="10" spans="1:10" s="97" customFormat="1" x14ac:dyDescent="0.3">
      <c r="A10" s="97" t="s">
        <v>15285</v>
      </c>
      <c r="B10" s="97" t="str">
        <f>'Travel Claim Form'!$G$32</f>
        <v/>
      </c>
      <c r="C10" s="98">
        <f>'Travel Claim Form'!$E$32</f>
        <v>0</v>
      </c>
      <c r="D10" s="97" t="str">
        <f>'Travel Claim Form'!$K$32</f>
        <v/>
      </c>
      <c r="E10" s="97" t="str">
        <f>IFERROR(VLOOKUP($C$10,Schools!$A$2:$G$3270,4,FALSE),"")</f>
        <v/>
      </c>
      <c r="F10" s="97" t="str">
        <f>IFERROR(VLOOKUP($C$10,Schools!$A$2:$G$3270,5,FALSE),"")</f>
        <v/>
      </c>
      <c r="G10" s="97" t="str">
        <f>IFERROR(VLOOKUP($C$10,Schools!$A$2:$G$3270,6,FALSE),"")</f>
        <v/>
      </c>
    </row>
    <row r="11" spans="1:10" s="97" customFormat="1" x14ac:dyDescent="0.3">
      <c r="A11" s="97" t="s">
        <v>15286</v>
      </c>
      <c r="B11" s="97" t="str">
        <f>'Travel Claim Form'!$G$33</f>
        <v/>
      </c>
      <c r="C11" s="98">
        <f>'Travel Claim Form'!E33</f>
        <v>0</v>
      </c>
      <c r="D11" s="97" t="str">
        <f>'Travel Claim Form'!K33</f>
        <v/>
      </c>
      <c r="E11" s="97" t="str">
        <f>IFERROR(VLOOKUP(C11,Schools!$A$2:$G$3270,4,FALSE),"")</f>
        <v/>
      </c>
      <c r="F11" s="97" t="str">
        <f>IFERROR(VLOOKUP(C11,Schools!$A$2:$G$3270,5,FALSE),"")</f>
        <v/>
      </c>
      <c r="G11" s="97" t="str">
        <f>IFERROR(VLOOKUP(C11,Schools!$A$2:$G$3270,6,FALSE),"")</f>
        <v/>
      </c>
    </row>
    <row r="12" spans="1:10" x14ac:dyDescent="0.3">
      <c r="A12" s="97" t="s">
        <v>15312</v>
      </c>
      <c r="B12" s="97" t="str">
        <f>'Travel Claim Form'!G34</f>
        <v/>
      </c>
      <c r="C12" s="98">
        <f>'Travel Claim Form'!E34</f>
        <v>0</v>
      </c>
      <c r="D12" s="97" t="str">
        <f>'Travel Claim Form'!K34</f>
        <v/>
      </c>
      <c r="E12" s="97" t="str">
        <f>IFERROR(VLOOKUP(C12,Schools!$A$2:$G$3270,4,FALSE),"")</f>
        <v/>
      </c>
      <c r="F12" s="97" t="str">
        <f>IFERROR(VLOOKUP(C12,Schools!$A$2:$G$3270,5,FALSE),"")</f>
        <v/>
      </c>
      <c r="G12" s="97" t="str">
        <f>IFERROR(VLOOKUP(C12,Schools!$A$2:$G$3270,6,FALSE),"")</f>
        <v/>
      </c>
    </row>
    <row r="13" spans="1:10" s="97" customFormat="1" x14ac:dyDescent="0.3">
      <c r="A13" s="97" t="s">
        <v>15313</v>
      </c>
      <c r="B13" s="97" t="str">
        <f>'Travel Claim Form'!G35</f>
        <v/>
      </c>
      <c r="C13" s="98">
        <f>'Travel Claim Form'!E35</f>
        <v>0</v>
      </c>
      <c r="D13" s="97" t="str">
        <f>'Travel Claim Form'!K35</f>
        <v/>
      </c>
      <c r="E13" s="97" t="str">
        <f>IFERROR(VLOOKUP(C13,Schools!$A$2:$G$3270,4,FALSE),"")</f>
        <v/>
      </c>
      <c r="F13" s="97" t="str">
        <f>IFERROR(VLOOKUP(C13,Schools!$A$2:$G$3270,5,FALSE),"")</f>
        <v/>
      </c>
      <c r="G13" s="97" t="str">
        <f>IFERROR(VLOOKUP(C13,Schools!$A$2:$G$3270,6,FALSE),"")</f>
        <v/>
      </c>
    </row>
    <row r="14" spans="1:10" s="97" customFormat="1" x14ac:dyDescent="0.3">
      <c r="A14" s="97" t="s">
        <v>15314</v>
      </c>
      <c r="B14" s="97" t="str">
        <f>'Travel Claim Form'!G36</f>
        <v/>
      </c>
      <c r="C14" s="98">
        <f>'Travel Claim Form'!E36</f>
        <v>0</v>
      </c>
      <c r="D14" s="97" t="str">
        <f>'Travel Claim Form'!K36</f>
        <v/>
      </c>
      <c r="E14" s="97" t="str">
        <f>IFERROR(VLOOKUP(C14,Schools!$A$2:$G$3270,4,FALSE),"")</f>
        <v/>
      </c>
      <c r="F14" s="97" t="str">
        <f>IFERROR(VLOOKUP(C14,Schools!$A$2:$G$3270,5,FALSE),"")</f>
        <v/>
      </c>
      <c r="G14" s="97" t="str">
        <f>IFERROR(VLOOKUP(C14,Schools!$A$2:$G$3270,6,FALSE),"")</f>
        <v/>
      </c>
    </row>
    <row r="15" spans="1:10" s="97" customFormat="1" x14ac:dyDescent="0.3">
      <c r="A15" s="97" t="s">
        <v>15315</v>
      </c>
      <c r="B15" s="97" t="str">
        <f>'Travel Claim Form'!G37</f>
        <v/>
      </c>
      <c r="C15" s="98">
        <f>'Travel Claim Form'!E37</f>
        <v>0</v>
      </c>
      <c r="D15" s="97" t="str">
        <f>'Travel Claim Form'!K37</f>
        <v/>
      </c>
      <c r="E15" s="97" t="str">
        <f>IFERROR(VLOOKUP(C15,Schools!$A$2:$G$3270,4,FALSE),"")</f>
        <v/>
      </c>
      <c r="F15" s="97" t="str">
        <f>IFERROR(VLOOKUP(C15,Schools!$A$2:$G$3270,5,FALSE),"")</f>
        <v/>
      </c>
      <c r="G15" s="97" t="str">
        <f>IFERROR(VLOOKUP(C15,Schools!$A$2:$G$3270,6,FALSE),"")</f>
        <v/>
      </c>
    </row>
    <row r="16" spans="1:10" s="97" customFormat="1" x14ac:dyDescent="0.3">
      <c r="A16" s="97" t="s">
        <v>15316</v>
      </c>
      <c r="B16" s="97" t="str">
        <f>'Travel Claim Form'!G38</f>
        <v/>
      </c>
      <c r="C16" s="98">
        <f>'Travel Claim Form'!E38</f>
        <v>0</v>
      </c>
      <c r="D16" s="97" t="str">
        <f>'Travel Claim Form'!K38</f>
        <v/>
      </c>
      <c r="E16" s="97" t="str">
        <f>IFERROR(VLOOKUP(C16,Schools!$A$2:$G$3270,4,FALSE),"")</f>
        <v/>
      </c>
      <c r="F16" s="97" t="str">
        <f>IFERROR(VLOOKUP(C16,Schools!$A$2:$G$3270,5,FALSE),"")</f>
        <v/>
      </c>
      <c r="G16" s="97" t="str">
        <f>IFERROR(VLOOKUP(C16,Schools!$A$2:$G$3270,6,FALSE),"")</f>
        <v/>
      </c>
    </row>
    <row r="17" spans="1:7" s="97" customFormat="1" x14ac:dyDescent="0.3">
      <c r="A17" s="97" t="s">
        <v>15317</v>
      </c>
      <c r="B17" s="97" t="str">
        <f>'Travel Claim Form'!G39</f>
        <v/>
      </c>
      <c r="C17" s="98">
        <f>'Travel Claim Form'!E39</f>
        <v>0</v>
      </c>
      <c r="D17" s="97" t="str">
        <f>'Travel Claim Form'!K39</f>
        <v/>
      </c>
      <c r="E17" s="97" t="str">
        <f>IFERROR(VLOOKUP(C17,Schools!$A$2:$G$3270,4,FALSE),"")</f>
        <v/>
      </c>
      <c r="F17" s="97" t="str">
        <f>IFERROR(VLOOKUP(C17,Schools!$A$2:$G$3270,5,FALSE),"")</f>
        <v/>
      </c>
      <c r="G17" s="97" t="str">
        <f>IFERROR(VLOOKUP(C17,Schools!$A$2:$G$3270,6,FALSE),"")</f>
        <v/>
      </c>
    </row>
    <row r="18" spans="1:7" s="97" customFormat="1" x14ac:dyDescent="0.3">
      <c r="A18" s="97" t="s">
        <v>15318</v>
      </c>
      <c r="B18" s="97" t="str">
        <f>'Travel Claim Form'!G40</f>
        <v/>
      </c>
      <c r="C18" s="98">
        <f>'Travel Claim Form'!E40</f>
        <v>0</v>
      </c>
      <c r="D18" s="97" t="str">
        <f>'Travel Claim Form'!K40</f>
        <v/>
      </c>
      <c r="E18" s="97" t="str">
        <f>IFERROR(VLOOKUP(C18,Schools!$A$2:$G$3270,4,FALSE),"")</f>
        <v/>
      </c>
      <c r="F18" s="97" t="str">
        <f>IFERROR(VLOOKUP(C18,Schools!$A$2:$G$3270,5,FALSE),"")</f>
        <v/>
      </c>
      <c r="G18" s="97" t="str">
        <f>IFERROR(VLOOKUP(C18,Schools!$A$2:$G$3270,6,FALSE),"")</f>
        <v/>
      </c>
    </row>
    <row r="19" spans="1:7" s="97" customFormat="1" x14ac:dyDescent="0.3">
      <c r="A19" s="97" t="s">
        <v>15319</v>
      </c>
      <c r="B19" s="97" t="str">
        <f>'Travel Claim Form'!G41</f>
        <v/>
      </c>
      <c r="C19" s="98">
        <f>'Travel Claim Form'!E41</f>
        <v>0</v>
      </c>
      <c r="D19" s="97" t="str">
        <f>'Travel Claim Form'!K41</f>
        <v/>
      </c>
      <c r="E19" s="97" t="str">
        <f>IFERROR(VLOOKUP(C19,Schools!$A$2:$G$3270,4,FALSE),"")</f>
        <v/>
      </c>
      <c r="F19" s="97" t="str">
        <f>IFERROR(VLOOKUP(C19,Schools!$A$2:$G$3270,5,FALSE),"")</f>
        <v/>
      </c>
      <c r="G19" s="97" t="str">
        <f>IFERROR(VLOOKUP(C19,Schools!$A$2:$G$3270,6,FALSE),"")</f>
        <v/>
      </c>
    </row>
    <row r="20" spans="1:7" s="97" customFormat="1" x14ac:dyDescent="0.3">
      <c r="A20" s="97" t="s">
        <v>15320</v>
      </c>
      <c r="B20" s="97" t="str">
        <f>'Travel Claim Form'!G42</f>
        <v/>
      </c>
      <c r="C20" s="98">
        <f>'Travel Claim Form'!E42</f>
        <v>0</v>
      </c>
      <c r="D20" s="97" t="str">
        <f>'Travel Claim Form'!K42</f>
        <v/>
      </c>
      <c r="E20" s="97" t="str">
        <f>IFERROR(VLOOKUP(C20,Schools!$A$2:$G$3270,4,FALSE),"")</f>
        <v/>
      </c>
      <c r="F20" s="97" t="str">
        <f>IFERROR(VLOOKUP(C20,Schools!$A$2:$G$3270,5,FALSE),"")</f>
        <v/>
      </c>
      <c r="G20" s="97" t="str">
        <f>IFERROR(VLOOKUP(C20,Schools!$A$2:$G$3270,6,FALSE),"")</f>
        <v/>
      </c>
    </row>
    <row r="21" spans="1:7" s="97" customFormat="1" x14ac:dyDescent="0.3">
      <c r="A21" s="97" t="s">
        <v>15321</v>
      </c>
      <c r="B21" s="97" t="str">
        <f>'Travel Claim Form'!G43</f>
        <v/>
      </c>
      <c r="C21" s="98">
        <f>'Travel Claim Form'!E43</f>
        <v>0</v>
      </c>
      <c r="D21" s="97" t="str">
        <f>'Travel Claim Form'!K43</f>
        <v/>
      </c>
      <c r="E21" s="97" t="str">
        <f>IFERROR(VLOOKUP(C21,Schools!$A$2:$G$3270,4,FALSE),"")</f>
        <v/>
      </c>
      <c r="F21" s="97" t="str">
        <f>IFERROR(VLOOKUP(C21,Schools!$A$2:$G$3270,5,FALSE),"")</f>
        <v/>
      </c>
      <c r="G21" s="97" t="str">
        <f>IFERROR(VLOOKUP(C21,Schools!$A$2:$G$3270,6,FALSE),"")</f>
        <v/>
      </c>
    </row>
    <row r="22" spans="1:7" s="97" customFormat="1" x14ac:dyDescent="0.3">
      <c r="A22" s="97" t="s">
        <v>15322</v>
      </c>
      <c r="B22" s="97" t="str">
        <f>'Travel Claim Form'!G44</f>
        <v/>
      </c>
      <c r="C22" s="98">
        <f>'Travel Claim Form'!E44</f>
        <v>0</v>
      </c>
      <c r="D22" s="97" t="str">
        <f>'Travel Claim Form'!K44</f>
        <v/>
      </c>
      <c r="E22" s="97" t="str">
        <f>IFERROR(VLOOKUP(C22,Schools!$A$2:$G$3270,4,FALSE),"")</f>
        <v/>
      </c>
      <c r="F22" s="97" t="str">
        <f>IFERROR(VLOOKUP(C22,Schools!$A$2:$G$3270,5,FALSE),"")</f>
        <v/>
      </c>
      <c r="G22" s="97" t="str">
        <f>IFERROR(VLOOKUP(C22,Schools!$A$2:$G$3270,6,FALSE),"")</f>
        <v/>
      </c>
    </row>
    <row r="23" spans="1:7" s="97" customFormat="1" x14ac:dyDescent="0.3">
      <c r="A23" s="97" t="s">
        <v>15323</v>
      </c>
      <c r="B23" s="97" t="str">
        <f>'Travel Claim Form'!G45</f>
        <v/>
      </c>
      <c r="C23" s="98">
        <f>'Travel Claim Form'!E45</f>
        <v>0</v>
      </c>
      <c r="D23" s="97" t="str">
        <f>'Travel Claim Form'!K45</f>
        <v/>
      </c>
      <c r="E23" s="97" t="str">
        <f>IFERROR(VLOOKUP(C23,Schools!$A$2:$G$3270,4,FALSE),"")</f>
        <v/>
      </c>
      <c r="F23" s="97" t="str">
        <f>IFERROR(VLOOKUP(C23,Schools!$A$2:$G$3270,5,FALSE),"")</f>
        <v/>
      </c>
      <c r="G23" s="97" t="str">
        <f>IFERROR(VLOOKUP(C23,Schools!$A$2:$G$3270,6,FALSE),"")</f>
        <v/>
      </c>
    </row>
    <row r="25" spans="1:7" x14ac:dyDescent="0.3">
      <c r="A25" s="98" t="s">
        <v>15270</v>
      </c>
      <c r="B25">
        <f>'Travel Claim Form'!L76</f>
        <v>0</v>
      </c>
    </row>
    <row r="26" spans="1:7" x14ac:dyDescent="0.3">
      <c r="A26" s="98" t="s">
        <v>15271</v>
      </c>
      <c r="B26" s="97">
        <f>'Travel Claim Form'!L78</f>
        <v>0</v>
      </c>
      <c r="C26" s="98"/>
    </row>
    <row r="27" spans="1:7" x14ac:dyDescent="0.3">
      <c r="A27" s="98" t="s">
        <v>15272</v>
      </c>
      <c r="B27" s="97">
        <f>'Travel Claim Form'!L80</f>
        <v>0</v>
      </c>
    </row>
    <row r="28" spans="1:7" x14ac:dyDescent="0.3">
      <c r="A28" s="98" t="s">
        <v>15273</v>
      </c>
      <c r="B28" s="97">
        <f>'Travel Claim Form'!L82</f>
        <v>0</v>
      </c>
    </row>
    <row r="29" spans="1:7" x14ac:dyDescent="0.3">
      <c r="A29" s="98" t="s">
        <v>15274</v>
      </c>
      <c r="B29" s="97">
        <f>'Travel Claim Form'!L84</f>
        <v>0</v>
      </c>
    </row>
    <row r="30" spans="1:7" s="97" customFormat="1" x14ac:dyDescent="0.3">
      <c r="A30" s="98" t="s">
        <v>15275</v>
      </c>
      <c r="B30" s="97">
        <f>'Travel Claim Form'!L86</f>
        <v>0</v>
      </c>
    </row>
    <row r="31" spans="1:7" s="97" customFormat="1" x14ac:dyDescent="0.3">
      <c r="A31" s="98" t="s">
        <v>15276</v>
      </c>
      <c r="B31" s="97">
        <f>'Travel Claim Form'!L88</f>
        <v>0</v>
      </c>
    </row>
    <row r="32" spans="1:7" s="97" customFormat="1" x14ac:dyDescent="0.3">
      <c r="A32" s="98" t="s">
        <v>15277</v>
      </c>
      <c r="B32" s="97">
        <f>'Travel Claim Form'!L90</f>
        <v>0</v>
      </c>
    </row>
    <row r="33" spans="1:2" s="97" customFormat="1" x14ac:dyDescent="0.3">
      <c r="A33" s="98" t="s">
        <v>15278</v>
      </c>
      <c r="B33" s="97">
        <f>'Travel Claim Form'!L92</f>
        <v>0</v>
      </c>
    </row>
    <row r="34" spans="1:2" s="97" customFormat="1" x14ac:dyDescent="0.3">
      <c r="A34" s="98" t="s">
        <v>15279</v>
      </c>
      <c r="B34" s="97">
        <f>'Travel Claim Form'!L94</f>
        <v>0</v>
      </c>
    </row>
    <row r="35" spans="1:2" s="97" customFormat="1" x14ac:dyDescent="0.3">
      <c r="A35" s="98" t="s">
        <v>15280</v>
      </c>
      <c r="B35" s="97">
        <f>'Travel Claim Form'!L96</f>
        <v>0</v>
      </c>
    </row>
    <row r="36" spans="1:2" s="97" customFormat="1" x14ac:dyDescent="0.3">
      <c r="A36" s="98" t="s">
        <v>15281</v>
      </c>
      <c r="B36" s="97">
        <f>'Travel Claim Form'!L98</f>
        <v>0</v>
      </c>
    </row>
    <row r="37" spans="1:2" s="97" customFormat="1" x14ac:dyDescent="0.3">
      <c r="A37" s="98" t="s">
        <v>15299</v>
      </c>
      <c r="B37" s="97">
        <f>'Travel Claim Form'!L100</f>
        <v>0</v>
      </c>
    </row>
    <row r="38" spans="1:2" s="97" customFormat="1" x14ac:dyDescent="0.3">
      <c r="A38" s="98" t="s">
        <v>15141</v>
      </c>
      <c r="B38" s="97">
        <f>'Travel Claim Form'!L102</f>
        <v>0</v>
      </c>
    </row>
    <row r="39" spans="1:2" s="97" customFormat="1" x14ac:dyDescent="0.3">
      <c r="A39" s="98" t="s">
        <v>15300</v>
      </c>
      <c r="B39" s="97">
        <f>'Travel Claim Form'!L104</f>
        <v>0</v>
      </c>
    </row>
    <row r="40" spans="1:2" s="97" customFormat="1" x14ac:dyDescent="0.3">
      <c r="A40" s="98" t="s">
        <v>15301</v>
      </c>
      <c r="B40" s="97">
        <f>'Travel Claim Form'!L106</f>
        <v>0</v>
      </c>
    </row>
    <row r="41" spans="1:2" s="97" customFormat="1" x14ac:dyDescent="0.3">
      <c r="A41" s="98" t="s">
        <v>15302</v>
      </c>
      <c r="B41" s="97">
        <f>'Travel Claim Form'!L108</f>
        <v>0</v>
      </c>
    </row>
    <row r="42" spans="1:2" s="97" customFormat="1" x14ac:dyDescent="0.3">
      <c r="A42" s="98" t="s">
        <v>15303</v>
      </c>
      <c r="B42" s="97">
        <f>'Travel Claim Form'!L110</f>
        <v>0</v>
      </c>
    </row>
    <row r="43" spans="1:2" s="97" customFormat="1" x14ac:dyDescent="0.3">
      <c r="A43" s="98" t="s">
        <v>15304</v>
      </c>
      <c r="B43" s="97">
        <f>'Travel Claim Form'!L112</f>
        <v>0</v>
      </c>
    </row>
    <row r="44" spans="1:2" s="97" customFormat="1" x14ac:dyDescent="0.3">
      <c r="A44" s="290" t="s">
        <v>15311</v>
      </c>
      <c r="B44" s="97">
        <f>'Travel Claim Form'!L114</f>
        <v>0</v>
      </c>
    </row>
    <row r="45" spans="1:2" s="97" customFormat="1" x14ac:dyDescent="0.3">
      <c r="A45" s="290" t="s">
        <v>15307</v>
      </c>
      <c r="B45" s="97">
        <f>'Travel Claim Form'!L116</f>
        <v>0</v>
      </c>
    </row>
    <row r="46" spans="1:2" x14ac:dyDescent="0.3">
      <c r="A46" s="290" t="s">
        <v>15308</v>
      </c>
      <c r="B46" s="97">
        <f>'Travel Claim Form'!L118</f>
        <v>0</v>
      </c>
    </row>
    <row r="47" spans="1:2" x14ac:dyDescent="0.3">
      <c r="A47" t="s">
        <v>15151</v>
      </c>
    </row>
    <row r="48" spans="1:2" x14ac:dyDescent="0.3">
      <c r="A48" t="s">
        <v>15152</v>
      </c>
    </row>
    <row r="49" spans="1:3" x14ac:dyDescent="0.3">
      <c r="A49" t="s">
        <v>15153</v>
      </c>
    </row>
    <row r="50" spans="1:3" x14ac:dyDescent="0.3">
      <c r="A50" t="s">
        <v>15154</v>
      </c>
    </row>
    <row r="51" spans="1:3" x14ac:dyDescent="0.3">
      <c r="A51" t="s">
        <v>15155</v>
      </c>
      <c r="C51" s="97" t="s">
        <v>15133</v>
      </c>
    </row>
    <row r="52" spans="1:3" x14ac:dyDescent="0.3">
      <c r="C52" s="97" t="s">
        <v>113</v>
      </c>
    </row>
    <row r="53" spans="1:3" x14ac:dyDescent="0.3">
      <c r="C53" s="97" t="s">
        <v>15141</v>
      </c>
    </row>
    <row r="54" spans="1:3" x14ac:dyDescent="0.3">
      <c r="A54" t="s">
        <v>15158</v>
      </c>
    </row>
    <row r="55" spans="1:3" x14ac:dyDescent="0.3">
      <c r="A55" t="s">
        <v>15159</v>
      </c>
    </row>
    <row r="56" spans="1:3" x14ac:dyDescent="0.3">
      <c r="A56" t="s">
        <v>15160</v>
      </c>
    </row>
    <row r="57" spans="1:3" x14ac:dyDescent="0.3">
      <c r="A57" t="s">
        <v>15161</v>
      </c>
    </row>
  </sheetData>
  <sheetProtection sheet="1" objects="1" scenarios="1" selectLockedCells="1"/>
  <pageMargins left="0.25" right="0.25" top="0.75" bottom="0.75" header="0.3" footer="0.3"/>
  <pageSetup paperSize="9" scale="6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62"/>
  <sheetViews>
    <sheetView topLeftCell="A2429" workbookViewId="0">
      <selection activeCell="F2444" sqref="F2444"/>
    </sheetView>
  </sheetViews>
  <sheetFormatPr defaultRowHeight="14.4" x14ac:dyDescent="0.3"/>
  <cols>
    <col min="2" max="2" width="30.77734375" customWidth="1"/>
    <col min="3" max="3" width="26.44140625" customWidth="1"/>
    <col min="4" max="8" width="8.88671875" customWidth="1"/>
    <col min="10" max="16" width="8.88671875" customWidth="1"/>
  </cols>
  <sheetData>
    <row r="1" spans="1:16" ht="28.8" x14ac:dyDescent="0.3">
      <c r="A1" s="102" t="s">
        <v>102</v>
      </c>
      <c r="B1" s="97" t="s">
        <v>103</v>
      </c>
      <c r="C1" s="102" t="s">
        <v>104</v>
      </c>
      <c r="D1" s="97" t="s">
        <v>105</v>
      </c>
      <c r="E1" s="97" t="s">
        <v>106</v>
      </c>
      <c r="F1" s="97" t="s">
        <v>107</v>
      </c>
      <c r="G1" s="97" t="s">
        <v>108</v>
      </c>
      <c r="H1" s="97" t="s">
        <v>109</v>
      </c>
      <c r="I1" s="97" t="s">
        <v>110</v>
      </c>
      <c r="J1" s="102" t="s">
        <v>111</v>
      </c>
      <c r="K1" s="97" t="s">
        <v>112</v>
      </c>
      <c r="L1" s="97" t="s">
        <v>113</v>
      </c>
      <c r="M1" s="97" t="s">
        <v>114</v>
      </c>
      <c r="N1" s="97" t="s">
        <v>115</v>
      </c>
      <c r="O1" s="97" t="s">
        <v>116</v>
      </c>
      <c r="P1" s="97" t="s">
        <v>117</v>
      </c>
    </row>
    <row r="2" spans="1:16" x14ac:dyDescent="0.3">
      <c r="A2" s="97" t="s">
        <v>118</v>
      </c>
      <c r="B2" s="97" t="s">
        <v>119</v>
      </c>
      <c r="C2" s="97" t="s">
        <v>120</v>
      </c>
      <c r="D2" s="97" t="s">
        <v>121</v>
      </c>
      <c r="E2" s="97" t="s">
        <v>122</v>
      </c>
      <c r="F2" s="97"/>
      <c r="G2" s="97"/>
      <c r="H2" s="97" t="s">
        <v>123</v>
      </c>
      <c r="I2" s="97" t="s">
        <v>124</v>
      </c>
      <c r="J2" s="97" t="s">
        <v>125</v>
      </c>
      <c r="K2" s="97">
        <v>266762.78399999999</v>
      </c>
      <c r="L2" s="97">
        <v>333451.43400000001</v>
      </c>
      <c r="M2" s="97">
        <v>666699.84019999998</v>
      </c>
      <c r="N2" s="97">
        <v>833456.64549999998</v>
      </c>
      <c r="O2" s="97">
        <v>54.245608249999997</v>
      </c>
      <c r="P2" s="97">
        <v>-6.9766248019999999</v>
      </c>
    </row>
    <row r="3" spans="1:16" x14ac:dyDescent="0.3">
      <c r="A3" s="97" t="s">
        <v>126</v>
      </c>
      <c r="B3" s="97" t="s">
        <v>127</v>
      </c>
      <c r="C3" s="97" t="s">
        <v>128</v>
      </c>
      <c r="D3" s="97" t="s">
        <v>129</v>
      </c>
      <c r="E3" s="97" t="s">
        <v>130</v>
      </c>
      <c r="F3" s="97" t="s">
        <v>131</v>
      </c>
      <c r="G3" s="97"/>
      <c r="H3" s="97" t="s">
        <v>123</v>
      </c>
      <c r="I3" s="97" t="s">
        <v>132</v>
      </c>
      <c r="J3" s="97" t="s">
        <v>125</v>
      </c>
      <c r="K3" s="97">
        <v>263483.40600000002</v>
      </c>
      <c r="L3" s="97">
        <v>345739.31300000002</v>
      </c>
      <c r="M3" s="97">
        <v>663421.23400000005</v>
      </c>
      <c r="N3" s="97">
        <v>845741.89450000005</v>
      </c>
      <c r="O3" s="97">
        <v>54.356397729999998</v>
      </c>
      <c r="P3" s="97">
        <v>-7.0243136579999996</v>
      </c>
    </row>
    <row r="4" spans="1:16" x14ac:dyDescent="0.3">
      <c r="A4" s="97" t="s">
        <v>133</v>
      </c>
      <c r="B4" s="97" t="s">
        <v>134</v>
      </c>
      <c r="C4" s="97" t="s">
        <v>135</v>
      </c>
      <c r="D4" s="97" t="s">
        <v>136</v>
      </c>
      <c r="E4" s="97" t="s">
        <v>137</v>
      </c>
      <c r="F4" s="97"/>
      <c r="G4" s="97"/>
      <c r="H4" s="97" t="s">
        <v>138</v>
      </c>
      <c r="I4" s="97" t="s">
        <v>139</v>
      </c>
      <c r="J4" s="97" t="s">
        <v>140</v>
      </c>
      <c r="K4" s="97">
        <v>158803.96900000001</v>
      </c>
      <c r="L4" s="97">
        <v>45848.512000000002</v>
      </c>
      <c r="M4" s="97">
        <v>558762.7352</v>
      </c>
      <c r="N4" s="97">
        <v>545916.25789999997</v>
      </c>
      <c r="O4" s="97">
        <v>51.664164360000001</v>
      </c>
      <c r="P4" s="97">
        <v>-8.5961036499999999</v>
      </c>
    </row>
    <row r="5" spans="1:16" x14ac:dyDescent="0.3">
      <c r="A5" s="97" t="s">
        <v>141</v>
      </c>
      <c r="B5" s="97" t="s">
        <v>142</v>
      </c>
      <c r="C5" s="97" t="s">
        <v>143</v>
      </c>
      <c r="D5" s="97" t="s">
        <v>144</v>
      </c>
      <c r="E5" s="97" t="s">
        <v>137</v>
      </c>
      <c r="F5" s="97"/>
      <c r="G5" s="97"/>
      <c r="H5" s="97" t="s">
        <v>138</v>
      </c>
      <c r="I5" s="97" t="s">
        <v>145</v>
      </c>
      <c r="J5" s="97" t="s">
        <v>140</v>
      </c>
      <c r="K5" s="97">
        <v>188752.53099999999</v>
      </c>
      <c r="L5" s="97">
        <v>72847.672000000006</v>
      </c>
      <c r="M5" s="97">
        <v>588704.995</v>
      </c>
      <c r="N5" s="97">
        <v>572909.44090000005</v>
      </c>
      <c r="O5" s="97">
        <v>51.908212540000001</v>
      </c>
      <c r="P5" s="97">
        <v>-8.1641573160000007</v>
      </c>
    </row>
    <row r="6" spans="1:16" x14ac:dyDescent="0.3">
      <c r="A6" s="97" t="s">
        <v>146</v>
      </c>
      <c r="B6" s="97" t="s">
        <v>147</v>
      </c>
      <c r="C6" s="97" t="s">
        <v>148</v>
      </c>
      <c r="D6" s="97" t="s">
        <v>149</v>
      </c>
      <c r="E6" s="97" t="s">
        <v>150</v>
      </c>
      <c r="F6" s="97"/>
      <c r="G6" s="97"/>
      <c r="H6" s="97" t="s">
        <v>151</v>
      </c>
      <c r="I6" s="97" t="s">
        <v>152</v>
      </c>
      <c r="J6" s="97" t="s">
        <v>153</v>
      </c>
      <c r="K6" s="97">
        <v>44622.942999999999</v>
      </c>
      <c r="L6" s="97">
        <v>101303.739</v>
      </c>
      <c r="M6" s="97">
        <v>444606.60550000001</v>
      </c>
      <c r="N6" s="97">
        <v>601360.16619999998</v>
      </c>
      <c r="O6" s="97">
        <v>52.142213380000001</v>
      </c>
      <c r="P6" s="97">
        <v>-10.270391249999999</v>
      </c>
    </row>
    <row r="7" spans="1:16" x14ac:dyDescent="0.3">
      <c r="A7" s="97" t="s">
        <v>154</v>
      </c>
      <c r="B7" s="97" t="s">
        <v>155</v>
      </c>
      <c r="C7" s="97" t="s">
        <v>155</v>
      </c>
      <c r="D7" s="97" t="s">
        <v>156</v>
      </c>
      <c r="E7" s="97" t="s">
        <v>157</v>
      </c>
      <c r="F7" s="97" t="s">
        <v>158</v>
      </c>
      <c r="G7" s="97"/>
      <c r="H7" s="97" t="s">
        <v>159</v>
      </c>
      <c r="I7" s="97" t="s">
        <v>160</v>
      </c>
      <c r="J7" s="97" t="s">
        <v>161</v>
      </c>
      <c r="K7" s="97">
        <v>184816.71900000001</v>
      </c>
      <c r="L7" s="97">
        <v>139926.65599999999</v>
      </c>
      <c r="M7" s="97">
        <v>584770.39309999999</v>
      </c>
      <c r="N7" s="97">
        <v>639973.99840000004</v>
      </c>
      <c r="O7" s="97">
        <v>52.510934779999999</v>
      </c>
      <c r="P7" s="97">
        <v>-8.2243570429999995</v>
      </c>
    </row>
    <row r="8" spans="1:16" x14ac:dyDescent="0.3">
      <c r="A8" s="97" t="s">
        <v>162</v>
      </c>
      <c r="B8" s="97" t="s">
        <v>163</v>
      </c>
      <c r="C8" s="97" t="s">
        <v>164</v>
      </c>
      <c r="D8" s="97" t="s">
        <v>165</v>
      </c>
      <c r="E8" s="97" t="s">
        <v>166</v>
      </c>
      <c r="F8" s="97"/>
      <c r="G8" s="97"/>
      <c r="H8" s="97" t="s">
        <v>167</v>
      </c>
      <c r="I8" s="97" t="s">
        <v>168</v>
      </c>
      <c r="J8" s="97" t="s">
        <v>169</v>
      </c>
      <c r="K8" s="97">
        <v>273198.93800000002</v>
      </c>
      <c r="L8" s="97">
        <v>150323.766</v>
      </c>
      <c r="M8" s="97">
        <v>673133.63219999999</v>
      </c>
      <c r="N8" s="97">
        <v>650368.39480000001</v>
      </c>
      <c r="O8" s="97">
        <v>52.599653760000002</v>
      </c>
      <c r="P8" s="97">
        <v>-6.920430649</v>
      </c>
    </row>
    <row r="9" spans="1:16" x14ac:dyDescent="0.3">
      <c r="A9" s="97" t="s">
        <v>170</v>
      </c>
      <c r="B9" s="97" t="s">
        <v>171</v>
      </c>
      <c r="C9" s="97" t="s">
        <v>172</v>
      </c>
      <c r="D9" s="97" t="s">
        <v>173</v>
      </c>
      <c r="E9" s="97" t="s">
        <v>174</v>
      </c>
      <c r="F9" s="97"/>
      <c r="G9" s="97"/>
      <c r="H9" s="97" t="s">
        <v>175</v>
      </c>
      <c r="I9" s="97" t="s">
        <v>176</v>
      </c>
      <c r="J9" s="97" t="s">
        <v>177</v>
      </c>
      <c r="K9" s="97">
        <v>309052.109</v>
      </c>
      <c r="L9" s="97">
        <v>237325.22899999999</v>
      </c>
      <c r="M9" s="97">
        <v>708979.54379999998</v>
      </c>
      <c r="N9" s="97">
        <v>737350.92550000001</v>
      </c>
      <c r="O9" s="97">
        <v>53.375089989999999</v>
      </c>
      <c r="P9" s="97">
        <v>-6.3621790870000003</v>
      </c>
    </row>
    <row r="10" spans="1:16" x14ac:dyDescent="0.3">
      <c r="A10" s="97" t="s">
        <v>178</v>
      </c>
      <c r="B10" s="97" t="s">
        <v>179</v>
      </c>
      <c r="C10" s="97" t="s">
        <v>180</v>
      </c>
      <c r="D10" s="97" t="s">
        <v>181</v>
      </c>
      <c r="E10" s="97" t="s">
        <v>182</v>
      </c>
      <c r="F10" s="97"/>
      <c r="G10" s="97"/>
      <c r="H10" s="97" t="s">
        <v>175</v>
      </c>
      <c r="I10" s="97" t="s">
        <v>183</v>
      </c>
      <c r="J10" s="97" t="s">
        <v>184</v>
      </c>
      <c r="K10" s="97">
        <v>303672.2</v>
      </c>
      <c r="L10" s="97">
        <v>235474.8</v>
      </c>
      <c r="M10" s="97">
        <v>703600.78379999998</v>
      </c>
      <c r="N10" s="97">
        <v>735500.92370000004</v>
      </c>
      <c r="O10" s="97">
        <v>53.35955182</v>
      </c>
      <c r="P10" s="97">
        <v>-6.4435872779999999</v>
      </c>
    </row>
    <row r="11" spans="1:16" x14ac:dyDescent="0.3">
      <c r="A11" s="97" t="s">
        <v>185</v>
      </c>
      <c r="B11" s="97" t="s">
        <v>186</v>
      </c>
      <c r="C11" s="97" t="s">
        <v>187</v>
      </c>
      <c r="D11" s="97" t="s">
        <v>188</v>
      </c>
      <c r="E11" s="97" t="s">
        <v>189</v>
      </c>
      <c r="F11" s="97" t="s">
        <v>190</v>
      </c>
      <c r="G11" s="97"/>
      <c r="H11" s="97" t="s">
        <v>175</v>
      </c>
      <c r="I11" s="97" t="s">
        <v>191</v>
      </c>
      <c r="J11" s="97" t="s">
        <v>184</v>
      </c>
      <c r="K11" s="97">
        <v>314824.06099999999</v>
      </c>
      <c r="L11" s="97">
        <v>228129.20300000001</v>
      </c>
      <c r="M11" s="97">
        <v>714750.20360000001</v>
      </c>
      <c r="N11" s="97">
        <v>728156.84990000003</v>
      </c>
      <c r="O11" s="97">
        <v>53.29127965</v>
      </c>
      <c r="P11" s="97">
        <v>-6.2788242600000004</v>
      </c>
    </row>
    <row r="12" spans="1:16" x14ac:dyDescent="0.3">
      <c r="A12" s="97" t="s">
        <v>192</v>
      </c>
      <c r="B12" s="97" t="s">
        <v>193</v>
      </c>
      <c r="C12" s="97" t="s">
        <v>194</v>
      </c>
      <c r="D12" s="97" t="s">
        <v>195</v>
      </c>
      <c r="E12" s="97" t="s">
        <v>196</v>
      </c>
      <c r="F12" s="97"/>
      <c r="G12" s="97"/>
      <c r="H12" s="97" t="s">
        <v>175</v>
      </c>
      <c r="I12" s="97" t="s">
        <v>197</v>
      </c>
      <c r="J12" s="97" t="s">
        <v>198</v>
      </c>
      <c r="K12" s="97">
        <v>316182</v>
      </c>
      <c r="L12" s="97">
        <v>234866.234</v>
      </c>
      <c r="M12" s="97">
        <v>716107.88580000005</v>
      </c>
      <c r="N12" s="97">
        <v>734892.42240000004</v>
      </c>
      <c r="O12" s="97">
        <v>53.351488439999997</v>
      </c>
      <c r="P12" s="97">
        <v>-6.2560044130000003</v>
      </c>
    </row>
    <row r="13" spans="1:16" x14ac:dyDescent="0.3">
      <c r="A13" s="97" t="s">
        <v>199</v>
      </c>
      <c r="B13" s="97" t="s">
        <v>200</v>
      </c>
      <c r="C13" s="97" t="s">
        <v>200</v>
      </c>
      <c r="D13" s="97" t="s">
        <v>201</v>
      </c>
      <c r="E13" s="97" t="s">
        <v>202</v>
      </c>
      <c r="F13" s="97"/>
      <c r="G13" s="97"/>
      <c r="H13" s="97" t="s">
        <v>203</v>
      </c>
      <c r="I13" s="97" t="s">
        <v>204</v>
      </c>
      <c r="J13" s="97" t="s">
        <v>205</v>
      </c>
      <c r="K13" s="97">
        <v>294023.01299999998</v>
      </c>
      <c r="L13" s="97">
        <v>237903.519</v>
      </c>
      <c r="M13" s="97">
        <v>693953.68830000004</v>
      </c>
      <c r="N13" s="97">
        <v>737929.17079999996</v>
      </c>
      <c r="O13" s="97">
        <v>53.383169160000001</v>
      </c>
      <c r="P13" s="97">
        <v>-6.5877450399999997</v>
      </c>
    </row>
    <row r="14" spans="1:16" x14ac:dyDescent="0.3">
      <c r="A14" s="97" t="s">
        <v>206</v>
      </c>
      <c r="B14" s="97" t="s">
        <v>207</v>
      </c>
      <c r="C14" s="97" t="s">
        <v>208</v>
      </c>
      <c r="D14" s="97" t="s">
        <v>209</v>
      </c>
      <c r="E14" s="97" t="s">
        <v>210</v>
      </c>
      <c r="F14" s="97"/>
      <c r="G14" s="97"/>
      <c r="H14" s="97" t="s">
        <v>211</v>
      </c>
      <c r="I14" s="97" t="s">
        <v>212</v>
      </c>
      <c r="J14" s="97" t="s">
        <v>213</v>
      </c>
      <c r="K14" s="97">
        <v>241313.81299999999</v>
      </c>
      <c r="L14" s="97">
        <v>171013.67199999999</v>
      </c>
      <c r="M14" s="97">
        <v>641255.4852</v>
      </c>
      <c r="N14" s="97">
        <v>671054.01450000005</v>
      </c>
      <c r="O14" s="97">
        <v>52.788917910000002</v>
      </c>
      <c r="P14" s="97">
        <v>-7.3883700560000003</v>
      </c>
    </row>
    <row r="15" spans="1:16" x14ac:dyDescent="0.3">
      <c r="A15" s="97" t="s">
        <v>214</v>
      </c>
      <c r="B15" s="97" t="s">
        <v>215</v>
      </c>
      <c r="C15" s="97" t="s">
        <v>216</v>
      </c>
      <c r="D15" s="97" t="s">
        <v>217</v>
      </c>
      <c r="E15" s="97" t="s">
        <v>210</v>
      </c>
      <c r="F15" s="97"/>
      <c r="G15" s="97"/>
      <c r="H15" s="97" t="s">
        <v>211</v>
      </c>
      <c r="I15" s="97" t="s">
        <v>218</v>
      </c>
      <c r="J15" s="97" t="s">
        <v>213</v>
      </c>
      <c r="K15" s="97">
        <v>240815.484</v>
      </c>
      <c r="L15" s="97">
        <v>164575.016</v>
      </c>
      <c r="M15" s="97">
        <v>640757.2291</v>
      </c>
      <c r="N15" s="97">
        <v>664616.74820000003</v>
      </c>
      <c r="O15" s="97">
        <v>52.731101989999999</v>
      </c>
      <c r="P15" s="97">
        <v>-7.3965566369999998</v>
      </c>
    </row>
    <row r="16" spans="1:16" x14ac:dyDescent="0.3">
      <c r="A16" s="97" t="s">
        <v>219</v>
      </c>
      <c r="B16" s="97" t="s">
        <v>220</v>
      </c>
      <c r="C16" s="97" t="s">
        <v>221</v>
      </c>
      <c r="D16" s="97" t="s">
        <v>222</v>
      </c>
      <c r="E16" s="97" t="s">
        <v>223</v>
      </c>
      <c r="F16" s="97" t="s">
        <v>224</v>
      </c>
      <c r="G16" s="97"/>
      <c r="H16" s="97" t="s">
        <v>225</v>
      </c>
      <c r="I16" s="97" t="s">
        <v>226</v>
      </c>
      <c r="J16" s="97" t="s">
        <v>227</v>
      </c>
      <c r="K16" s="97">
        <v>309369.76199999999</v>
      </c>
      <c r="L16" s="97">
        <v>276836.21000000002</v>
      </c>
      <c r="M16" s="97">
        <v>709297.33840000001</v>
      </c>
      <c r="N16" s="97">
        <v>776853.39260000002</v>
      </c>
      <c r="O16" s="97">
        <v>53.729870609999999</v>
      </c>
      <c r="P16" s="97">
        <v>-6.3436019369999999</v>
      </c>
    </row>
    <row r="17" spans="1:16" x14ac:dyDescent="0.3">
      <c r="A17" s="97" t="s">
        <v>228</v>
      </c>
      <c r="B17" s="97" t="s">
        <v>229</v>
      </c>
      <c r="C17" s="97" t="s">
        <v>230</v>
      </c>
      <c r="D17" s="97" t="s">
        <v>231</v>
      </c>
      <c r="E17" s="97" t="s">
        <v>232</v>
      </c>
      <c r="F17" s="97"/>
      <c r="G17" s="97"/>
      <c r="H17" s="97" t="s">
        <v>232</v>
      </c>
      <c r="I17" s="97" t="s">
        <v>233</v>
      </c>
      <c r="J17" s="97" t="s">
        <v>234</v>
      </c>
      <c r="K17" s="97">
        <v>213564.93299999999</v>
      </c>
      <c r="L17" s="97">
        <v>275539.35200000001</v>
      </c>
      <c r="M17" s="97">
        <v>613513.14150000003</v>
      </c>
      <c r="N17" s="97">
        <v>775557.32420000003</v>
      </c>
      <c r="O17" s="97">
        <v>53.729496449999999</v>
      </c>
      <c r="P17" s="97">
        <v>-7.7952189509999998</v>
      </c>
    </row>
    <row r="18" spans="1:16" x14ac:dyDescent="0.3">
      <c r="A18" s="97" t="s">
        <v>235</v>
      </c>
      <c r="B18" s="97" t="s">
        <v>236</v>
      </c>
      <c r="C18" s="97" t="s">
        <v>236</v>
      </c>
      <c r="D18" s="97" t="s">
        <v>237</v>
      </c>
      <c r="E18" s="97" t="s">
        <v>238</v>
      </c>
      <c r="F18" s="97" t="s">
        <v>239</v>
      </c>
      <c r="G18" s="97"/>
      <c r="H18" s="97" t="s">
        <v>232</v>
      </c>
      <c r="I18" s="97" t="s">
        <v>240</v>
      </c>
      <c r="J18" s="97" t="s">
        <v>234</v>
      </c>
      <c r="K18" s="97">
        <v>218461.2</v>
      </c>
      <c r="L18" s="97">
        <v>256403</v>
      </c>
      <c r="M18" s="97">
        <v>618408.25150000001</v>
      </c>
      <c r="N18" s="97">
        <v>756425.06909999996</v>
      </c>
      <c r="O18" s="97">
        <v>53.557417190000002</v>
      </c>
      <c r="P18" s="97">
        <v>-7.7221704649999996</v>
      </c>
    </row>
    <row r="19" spans="1:16" x14ac:dyDescent="0.3">
      <c r="A19" s="97" t="s">
        <v>241</v>
      </c>
      <c r="B19" s="97" t="s">
        <v>242</v>
      </c>
      <c r="C19" s="97" t="s">
        <v>243</v>
      </c>
      <c r="D19" s="97" t="s">
        <v>244</v>
      </c>
      <c r="E19" s="97" t="s">
        <v>245</v>
      </c>
      <c r="F19" s="97" t="s">
        <v>246</v>
      </c>
      <c r="G19" s="97"/>
      <c r="H19" s="97" t="s">
        <v>247</v>
      </c>
      <c r="I19" s="97" t="s">
        <v>248</v>
      </c>
      <c r="J19" s="97" t="s">
        <v>249</v>
      </c>
      <c r="K19" s="97">
        <v>286943.48599999998</v>
      </c>
      <c r="L19" s="97">
        <v>267598.92599999998</v>
      </c>
      <c r="M19" s="97">
        <v>686875.84439999994</v>
      </c>
      <c r="N19" s="97">
        <v>767618.21799999999</v>
      </c>
      <c r="O19" s="97">
        <v>53.651115869999998</v>
      </c>
      <c r="P19" s="97">
        <v>-6.6858743220000001</v>
      </c>
    </row>
    <row r="20" spans="1:16" x14ac:dyDescent="0.3">
      <c r="A20" s="97" t="s">
        <v>250</v>
      </c>
      <c r="B20" s="97" t="s">
        <v>251</v>
      </c>
      <c r="C20" s="97" t="s">
        <v>252</v>
      </c>
      <c r="D20" s="97" t="s">
        <v>253</v>
      </c>
      <c r="E20" s="97" t="s">
        <v>254</v>
      </c>
      <c r="F20" s="97" t="s">
        <v>255</v>
      </c>
      <c r="G20" s="97"/>
      <c r="H20" s="97" t="s">
        <v>247</v>
      </c>
      <c r="I20" s="97" t="s">
        <v>256</v>
      </c>
      <c r="J20" s="97" t="s">
        <v>249</v>
      </c>
      <c r="K20" s="97">
        <v>301810.78399999999</v>
      </c>
      <c r="L20" s="97">
        <v>251417.18299999999</v>
      </c>
      <c r="M20" s="97">
        <v>701739.85360000003</v>
      </c>
      <c r="N20" s="97">
        <v>751439.88210000005</v>
      </c>
      <c r="O20" s="97">
        <v>53.503102050000003</v>
      </c>
      <c r="P20" s="97">
        <v>-6.4663864540000002</v>
      </c>
    </row>
    <row r="21" spans="1:16" x14ac:dyDescent="0.3">
      <c r="A21" s="97" t="s">
        <v>257</v>
      </c>
      <c r="B21" s="97" t="s">
        <v>258</v>
      </c>
      <c r="C21" s="97" t="s">
        <v>258</v>
      </c>
      <c r="D21" s="97" t="s">
        <v>259</v>
      </c>
      <c r="E21" s="97" t="s">
        <v>260</v>
      </c>
      <c r="F21" s="97" t="s">
        <v>261</v>
      </c>
      <c r="G21" s="97"/>
      <c r="H21" s="97" t="s">
        <v>262</v>
      </c>
      <c r="I21" s="97" t="s">
        <v>263</v>
      </c>
      <c r="J21" s="97" t="s">
        <v>264</v>
      </c>
      <c r="K21" s="97">
        <v>267691.40600000002</v>
      </c>
      <c r="L21" s="97">
        <v>189622.516</v>
      </c>
      <c r="M21" s="97">
        <v>667627.49609999999</v>
      </c>
      <c r="N21" s="97">
        <v>689658.70900000003</v>
      </c>
      <c r="O21" s="97">
        <v>52.953445709999997</v>
      </c>
      <c r="P21" s="97">
        <v>-6.9935841950000004</v>
      </c>
    </row>
    <row r="22" spans="1:16" x14ac:dyDescent="0.3">
      <c r="A22" s="97" t="s">
        <v>265</v>
      </c>
      <c r="B22" s="97" t="s">
        <v>266</v>
      </c>
      <c r="C22" s="97" t="s">
        <v>267</v>
      </c>
      <c r="D22" s="97" t="s">
        <v>268</v>
      </c>
      <c r="E22" s="97" t="s">
        <v>269</v>
      </c>
      <c r="F22" s="97"/>
      <c r="G22" s="97"/>
      <c r="H22" s="97" t="s">
        <v>262</v>
      </c>
      <c r="I22" s="97" t="s">
        <v>270</v>
      </c>
      <c r="J22" s="97" t="s">
        <v>264</v>
      </c>
      <c r="K22" s="97">
        <v>246635.859</v>
      </c>
      <c r="L22" s="97">
        <v>180747.79699999999</v>
      </c>
      <c r="M22" s="97">
        <v>646576.43700000003</v>
      </c>
      <c r="N22" s="97">
        <v>680786.01419999998</v>
      </c>
      <c r="O22" s="97">
        <v>52.875947119999999</v>
      </c>
      <c r="P22" s="97">
        <v>-7.3081022449999997</v>
      </c>
    </row>
    <row r="23" spans="1:16" x14ac:dyDescent="0.3">
      <c r="A23" s="97" t="s">
        <v>271</v>
      </c>
      <c r="B23" s="97" t="s">
        <v>272</v>
      </c>
      <c r="C23" s="97" t="s">
        <v>273</v>
      </c>
      <c r="D23" s="97" t="s">
        <v>274</v>
      </c>
      <c r="E23" s="97" t="s">
        <v>275</v>
      </c>
      <c r="F23" s="97"/>
      <c r="G23" s="97"/>
      <c r="H23" s="97" t="s">
        <v>276</v>
      </c>
      <c r="I23" s="97" t="s">
        <v>277</v>
      </c>
      <c r="J23" s="97" t="s">
        <v>278</v>
      </c>
      <c r="K23" s="97">
        <v>243645.10699999999</v>
      </c>
      <c r="L23" s="97">
        <v>253338.40400000001</v>
      </c>
      <c r="M23" s="97">
        <v>643586.7169</v>
      </c>
      <c r="N23" s="97">
        <v>753360.99890000001</v>
      </c>
      <c r="O23" s="97">
        <v>53.528397140000003</v>
      </c>
      <c r="P23" s="97">
        <v>-7.3426066780000001</v>
      </c>
    </row>
    <row r="24" spans="1:16" x14ac:dyDescent="0.3">
      <c r="A24" s="97" t="s">
        <v>279</v>
      </c>
      <c r="B24" s="97" t="s">
        <v>280</v>
      </c>
      <c r="C24" s="97" t="s">
        <v>281</v>
      </c>
      <c r="D24" s="97" t="s">
        <v>282</v>
      </c>
      <c r="E24" s="97" t="s">
        <v>283</v>
      </c>
      <c r="F24" s="97" t="s">
        <v>275</v>
      </c>
      <c r="G24" s="97"/>
      <c r="H24" s="97" t="s">
        <v>276</v>
      </c>
      <c r="I24" s="97" t="s">
        <v>284</v>
      </c>
      <c r="J24" s="97" t="s">
        <v>278</v>
      </c>
      <c r="K24" s="97">
        <v>227231.125</v>
      </c>
      <c r="L24" s="97">
        <v>260718.21900000001</v>
      </c>
      <c r="M24" s="97">
        <v>627176.31019999995</v>
      </c>
      <c r="N24" s="97">
        <v>760739.31149999995</v>
      </c>
      <c r="O24" s="97">
        <v>53.595805919999997</v>
      </c>
      <c r="P24" s="97">
        <v>-7.5894648330000001</v>
      </c>
    </row>
    <row r="25" spans="1:16" x14ac:dyDescent="0.3">
      <c r="A25" s="97" t="s">
        <v>285</v>
      </c>
      <c r="B25" s="97" t="s">
        <v>286</v>
      </c>
      <c r="C25" s="97" t="s">
        <v>287</v>
      </c>
      <c r="D25" s="97" t="s">
        <v>288</v>
      </c>
      <c r="E25" s="97" t="s">
        <v>289</v>
      </c>
      <c r="F25" s="97"/>
      <c r="G25" s="97"/>
      <c r="H25" s="97" t="s">
        <v>290</v>
      </c>
      <c r="I25" s="97" t="s">
        <v>291</v>
      </c>
      <c r="J25" s="97" t="s">
        <v>292</v>
      </c>
      <c r="K25" s="97">
        <v>284435.68800000002</v>
      </c>
      <c r="L25" s="97">
        <v>194516.016</v>
      </c>
      <c r="M25" s="97">
        <v>684368.19750000001</v>
      </c>
      <c r="N25" s="97">
        <v>694551.06559999997</v>
      </c>
      <c r="O25" s="97">
        <v>52.995034959999998</v>
      </c>
      <c r="P25" s="97">
        <v>-6.74323724</v>
      </c>
    </row>
    <row r="26" spans="1:16" x14ac:dyDescent="0.3">
      <c r="A26" s="97" t="s">
        <v>293</v>
      </c>
      <c r="B26" s="97" t="s">
        <v>294</v>
      </c>
      <c r="C26" s="97" t="s">
        <v>294</v>
      </c>
      <c r="D26" s="97" t="s">
        <v>295</v>
      </c>
      <c r="E26" s="97" t="s">
        <v>296</v>
      </c>
      <c r="F26" s="97" t="s">
        <v>166</v>
      </c>
      <c r="G26" s="97"/>
      <c r="H26" s="97" t="s">
        <v>167</v>
      </c>
      <c r="I26" s="97" t="s">
        <v>297</v>
      </c>
      <c r="J26" s="97" t="s">
        <v>169</v>
      </c>
      <c r="K26" s="97">
        <v>292480.65600000002</v>
      </c>
      <c r="L26" s="97">
        <v>174366.891</v>
      </c>
      <c r="M26" s="97">
        <v>692411.32539999997</v>
      </c>
      <c r="N26" s="97">
        <v>674406.23820000002</v>
      </c>
      <c r="O26" s="97">
        <v>52.812706949999999</v>
      </c>
      <c r="P26" s="97">
        <v>-6.6291872319999996</v>
      </c>
    </row>
    <row r="27" spans="1:16" x14ac:dyDescent="0.3">
      <c r="A27" s="97" t="s">
        <v>298</v>
      </c>
      <c r="B27" s="97" t="s">
        <v>299</v>
      </c>
      <c r="C27" s="97" t="s">
        <v>300</v>
      </c>
      <c r="D27" s="97" t="s">
        <v>301</v>
      </c>
      <c r="E27" s="97" t="s">
        <v>289</v>
      </c>
      <c r="F27" s="97"/>
      <c r="G27" s="97"/>
      <c r="H27" s="97" t="s">
        <v>290</v>
      </c>
      <c r="I27" s="97" t="s">
        <v>302</v>
      </c>
      <c r="J27" s="97" t="s">
        <v>292</v>
      </c>
      <c r="K27" s="97">
        <v>324218.46899999998</v>
      </c>
      <c r="L27" s="97">
        <v>191804.45300000001</v>
      </c>
      <c r="M27" s="97">
        <v>724142.39509999997</v>
      </c>
      <c r="N27" s="97">
        <v>691839.87529999996</v>
      </c>
      <c r="O27" s="97">
        <v>52.962945169999998</v>
      </c>
      <c r="P27" s="97">
        <v>-6.152076707</v>
      </c>
    </row>
    <row r="28" spans="1:16" x14ac:dyDescent="0.3">
      <c r="A28" s="97" t="s">
        <v>303</v>
      </c>
      <c r="B28" s="97" t="s">
        <v>304</v>
      </c>
      <c r="C28" s="97" t="s">
        <v>304</v>
      </c>
      <c r="D28" s="97" t="s">
        <v>305</v>
      </c>
      <c r="E28" s="97" t="s">
        <v>306</v>
      </c>
      <c r="F28" s="97"/>
      <c r="G28" s="97"/>
      <c r="H28" s="97" t="s">
        <v>307</v>
      </c>
      <c r="I28" s="97" t="s">
        <v>308</v>
      </c>
      <c r="J28" s="97" t="s">
        <v>309</v>
      </c>
      <c r="K28" s="97">
        <v>154575.391</v>
      </c>
      <c r="L28" s="97">
        <v>225544.45300000001</v>
      </c>
      <c r="M28" s="97">
        <v>554536.04059999995</v>
      </c>
      <c r="N28" s="97">
        <v>725573.51289999997</v>
      </c>
      <c r="O28" s="97">
        <v>53.278534239999999</v>
      </c>
      <c r="P28" s="97">
        <v>-8.6817012580000004</v>
      </c>
    </row>
    <row r="29" spans="1:16" x14ac:dyDescent="0.3">
      <c r="A29" s="97" t="s">
        <v>310</v>
      </c>
      <c r="B29" s="97" t="s">
        <v>311</v>
      </c>
      <c r="C29" s="97" t="s">
        <v>312</v>
      </c>
      <c r="D29" s="97" t="s">
        <v>313</v>
      </c>
      <c r="E29" s="97" t="s">
        <v>307</v>
      </c>
      <c r="F29" s="97"/>
      <c r="G29" s="97"/>
      <c r="H29" s="97" t="s">
        <v>307</v>
      </c>
      <c r="I29" s="97" t="s">
        <v>314</v>
      </c>
      <c r="J29" s="97" t="s">
        <v>315</v>
      </c>
      <c r="K29" s="97">
        <v>129168.001</v>
      </c>
      <c r="L29" s="97">
        <v>225372.59</v>
      </c>
      <c r="M29" s="97">
        <v>529134.12360000005</v>
      </c>
      <c r="N29" s="97">
        <v>725401.8236</v>
      </c>
      <c r="O29" s="97">
        <v>53.274206419999999</v>
      </c>
      <c r="P29" s="97">
        <v>-9.0624886349999993</v>
      </c>
    </row>
    <row r="30" spans="1:16" x14ac:dyDescent="0.3">
      <c r="A30" s="97" t="s">
        <v>316</v>
      </c>
      <c r="B30" s="97" t="s">
        <v>317</v>
      </c>
      <c r="C30" s="97" t="s">
        <v>318</v>
      </c>
      <c r="D30" s="97" t="s">
        <v>319</v>
      </c>
      <c r="E30" s="97" t="s">
        <v>320</v>
      </c>
      <c r="F30" s="97"/>
      <c r="G30" s="97"/>
      <c r="H30" s="97" t="s">
        <v>321</v>
      </c>
      <c r="I30" s="97" t="s">
        <v>322</v>
      </c>
      <c r="J30" s="97" t="s">
        <v>323</v>
      </c>
      <c r="K30" s="97">
        <v>168148.77299999999</v>
      </c>
      <c r="L30" s="97">
        <v>279594.75900000002</v>
      </c>
      <c r="M30" s="97">
        <v>568106.78780000005</v>
      </c>
      <c r="N30" s="97">
        <v>779612.1</v>
      </c>
      <c r="O30" s="97">
        <v>53.765133059999997</v>
      </c>
      <c r="P30" s="97">
        <v>-8.4837271590000007</v>
      </c>
    </row>
    <row r="31" spans="1:16" x14ac:dyDescent="0.3">
      <c r="A31" s="97" t="s">
        <v>324</v>
      </c>
      <c r="B31" s="97" t="s">
        <v>325</v>
      </c>
      <c r="C31" s="97" t="s">
        <v>326</v>
      </c>
      <c r="D31" s="97" t="s">
        <v>327</v>
      </c>
      <c r="E31" s="97" t="s">
        <v>166</v>
      </c>
      <c r="F31" s="97"/>
      <c r="G31" s="97"/>
      <c r="H31" s="97" t="s">
        <v>167</v>
      </c>
      <c r="I31" s="97" t="s">
        <v>328</v>
      </c>
      <c r="J31" s="97" t="s">
        <v>169</v>
      </c>
      <c r="K31" s="97">
        <v>272463.09399999998</v>
      </c>
      <c r="L31" s="97">
        <v>155784.00399999999</v>
      </c>
      <c r="M31" s="97">
        <v>672397.97580000001</v>
      </c>
      <c r="N31" s="97">
        <v>655827.46059999999</v>
      </c>
      <c r="O31" s="97">
        <v>52.648809900000003</v>
      </c>
      <c r="P31" s="97">
        <v>-6.93009232</v>
      </c>
    </row>
    <row r="32" spans="1:16" x14ac:dyDescent="0.3">
      <c r="A32" s="97" t="s">
        <v>329</v>
      </c>
      <c r="B32" s="97" t="s">
        <v>330</v>
      </c>
      <c r="C32" s="97" t="s">
        <v>331</v>
      </c>
      <c r="D32" s="97" t="s">
        <v>332</v>
      </c>
      <c r="E32" s="97" t="s">
        <v>333</v>
      </c>
      <c r="F32" s="97"/>
      <c r="G32" s="97"/>
      <c r="H32" s="97" t="s">
        <v>334</v>
      </c>
      <c r="I32" s="97" t="s">
        <v>335</v>
      </c>
      <c r="J32" s="97" t="s">
        <v>336</v>
      </c>
      <c r="K32" s="97">
        <v>195656.53099999999</v>
      </c>
      <c r="L32" s="97">
        <v>304820.25</v>
      </c>
      <c r="M32" s="97">
        <v>595608.75390000001</v>
      </c>
      <c r="N32" s="97">
        <v>804832.00879999995</v>
      </c>
      <c r="O32" s="97">
        <v>53.99271942</v>
      </c>
      <c r="P32" s="97">
        <v>-8.0669648340000002</v>
      </c>
    </row>
    <row r="33" spans="1:16" x14ac:dyDescent="0.3">
      <c r="A33" s="97" t="s">
        <v>337</v>
      </c>
      <c r="B33" s="97" t="s">
        <v>338</v>
      </c>
      <c r="C33" s="97" t="s">
        <v>339</v>
      </c>
      <c r="D33" s="97" t="s">
        <v>340</v>
      </c>
      <c r="E33" s="97" t="s">
        <v>182</v>
      </c>
      <c r="F33" s="97"/>
      <c r="G33" s="97"/>
      <c r="H33" s="97" t="s">
        <v>175</v>
      </c>
      <c r="I33" s="97" t="s">
        <v>341</v>
      </c>
      <c r="J33" s="97" t="s">
        <v>177</v>
      </c>
      <c r="K33" s="97">
        <v>313600.53100000002</v>
      </c>
      <c r="L33" s="97">
        <v>260123.04699999999</v>
      </c>
      <c r="M33" s="97">
        <v>713527.10710000002</v>
      </c>
      <c r="N33" s="97">
        <v>760143.80779999995</v>
      </c>
      <c r="O33" s="97">
        <v>53.578875140000001</v>
      </c>
      <c r="P33" s="97">
        <v>-6.2856328030000004</v>
      </c>
    </row>
    <row r="34" spans="1:16" x14ac:dyDescent="0.3">
      <c r="A34" s="97" t="s">
        <v>342</v>
      </c>
      <c r="B34" s="97" t="s">
        <v>343</v>
      </c>
      <c r="C34" s="97" t="s">
        <v>344</v>
      </c>
      <c r="D34" s="97" t="s">
        <v>345</v>
      </c>
      <c r="E34" s="97" t="s">
        <v>138</v>
      </c>
      <c r="F34" s="97"/>
      <c r="G34" s="97"/>
      <c r="H34" s="97" t="s">
        <v>138</v>
      </c>
      <c r="I34" s="97" t="s">
        <v>346</v>
      </c>
      <c r="J34" s="97" t="s">
        <v>347</v>
      </c>
      <c r="K34" s="97">
        <v>165606.29699999999</v>
      </c>
      <c r="L34" s="97">
        <v>72134.968999999997</v>
      </c>
      <c r="M34" s="97">
        <v>565563.7415</v>
      </c>
      <c r="N34" s="97">
        <v>572197.01690000005</v>
      </c>
      <c r="O34" s="97">
        <v>51.900859169999997</v>
      </c>
      <c r="P34" s="97">
        <v>-8.500403146</v>
      </c>
    </row>
    <row r="35" spans="1:16" x14ac:dyDescent="0.3">
      <c r="A35" s="97" t="s">
        <v>348</v>
      </c>
      <c r="B35" s="97" t="s">
        <v>349</v>
      </c>
      <c r="C35" s="97" t="s">
        <v>350</v>
      </c>
      <c r="D35" s="97" t="s">
        <v>327</v>
      </c>
      <c r="E35" s="97" t="s">
        <v>166</v>
      </c>
      <c r="F35" s="97"/>
      <c r="G35" s="97"/>
      <c r="H35" s="97" t="s">
        <v>167</v>
      </c>
      <c r="I35" s="97" t="s">
        <v>351</v>
      </c>
      <c r="J35" s="97" t="s">
        <v>169</v>
      </c>
      <c r="K35" s="97">
        <v>275958.93800000002</v>
      </c>
      <c r="L35" s="97">
        <v>164072.31299999999</v>
      </c>
      <c r="M35" s="97">
        <v>675893.11109999998</v>
      </c>
      <c r="N35" s="97">
        <v>664113.96569999994</v>
      </c>
      <c r="O35" s="97">
        <v>52.722796590000002</v>
      </c>
      <c r="P35" s="97">
        <v>-6.876541692</v>
      </c>
    </row>
    <row r="36" spans="1:16" x14ac:dyDescent="0.3">
      <c r="A36" s="97" t="s">
        <v>352</v>
      </c>
      <c r="B36" s="97" t="s">
        <v>353</v>
      </c>
      <c r="C36" s="97" t="s">
        <v>354</v>
      </c>
      <c r="D36" s="97" t="s">
        <v>355</v>
      </c>
      <c r="E36" s="97" t="s">
        <v>356</v>
      </c>
      <c r="F36" s="97" t="s">
        <v>357</v>
      </c>
      <c r="G36" s="97" t="s">
        <v>137</v>
      </c>
      <c r="H36" s="97" t="s">
        <v>138</v>
      </c>
      <c r="I36" s="97" t="s">
        <v>358</v>
      </c>
      <c r="J36" s="97" t="s">
        <v>140</v>
      </c>
      <c r="K36" s="97">
        <v>124115.508</v>
      </c>
      <c r="L36" s="97">
        <v>35556.065999999999</v>
      </c>
      <c r="M36" s="97">
        <v>524081.68729999999</v>
      </c>
      <c r="N36" s="97">
        <v>535626.21810000006</v>
      </c>
      <c r="O36" s="97">
        <v>51.568064489999998</v>
      </c>
      <c r="P36" s="97">
        <v>-9.0951294839999992</v>
      </c>
    </row>
    <row r="37" spans="1:16" x14ac:dyDescent="0.3">
      <c r="A37" s="97" t="s">
        <v>359</v>
      </c>
      <c r="B37" s="97" t="s">
        <v>360</v>
      </c>
      <c r="C37" s="97" t="s">
        <v>361</v>
      </c>
      <c r="D37" s="97" t="s">
        <v>362</v>
      </c>
      <c r="E37" s="97" t="s">
        <v>159</v>
      </c>
      <c r="F37" s="97" t="s">
        <v>363</v>
      </c>
      <c r="G37" s="97"/>
      <c r="H37" s="97" t="s">
        <v>159</v>
      </c>
      <c r="I37" s="97" t="s">
        <v>364</v>
      </c>
      <c r="J37" s="97" t="s">
        <v>161</v>
      </c>
      <c r="K37" s="97">
        <v>189264.296</v>
      </c>
      <c r="L37" s="97">
        <v>136269.06299999999</v>
      </c>
      <c r="M37" s="97">
        <v>589216.99239999999</v>
      </c>
      <c r="N37" s="97">
        <v>636317.16929999995</v>
      </c>
      <c r="O37" s="97">
        <v>52.478172559999997</v>
      </c>
      <c r="P37" s="97">
        <v>-8.1587332890000006</v>
      </c>
    </row>
    <row r="38" spans="1:16" x14ac:dyDescent="0.3">
      <c r="A38" s="97" t="s">
        <v>365</v>
      </c>
      <c r="B38" s="97" t="s">
        <v>366</v>
      </c>
      <c r="C38" s="97" t="s">
        <v>367</v>
      </c>
      <c r="D38" s="97" t="s">
        <v>367</v>
      </c>
      <c r="E38" s="97" t="s">
        <v>210</v>
      </c>
      <c r="F38" s="97"/>
      <c r="G38" s="97"/>
      <c r="H38" s="97" t="s">
        <v>211</v>
      </c>
      <c r="I38" s="97" t="s">
        <v>368</v>
      </c>
      <c r="J38" s="97" t="s">
        <v>213</v>
      </c>
      <c r="K38" s="97">
        <v>251429.59400000001</v>
      </c>
      <c r="L38" s="97">
        <v>148204.609</v>
      </c>
      <c r="M38" s="97">
        <v>651368.96539999999</v>
      </c>
      <c r="N38" s="97">
        <v>648249.81059999997</v>
      </c>
      <c r="O38" s="97">
        <v>52.583105860000003</v>
      </c>
      <c r="P38" s="97">
        <v>-7.2420034810000002</v>
      </c>
    </row>
    <row r="39" spans="1:16" x14ac:dyDescent="0.3">
      <c r="A39" s="97" t="s">
        <v>369</v>
      </c>
      <c r="B39" s="97" t="s">
        <v>370</v>
      </c>
      <c r="C39" s="97" t="s">
        <v>370</v>
      </c>
      <c r="D39" s="97" t="s">
        <v>371</v>
      </c>
      <c r="E39" s="97" t="s">
        <v>245</v>
      </c>
      <c r="F39" s="97" t="s">
        <v>246</v>
      </c>
      <c r="G39" s="97"/>
      <c r="H39" s="97" t="s">
        <v>247</v>
      </c>
      <c r="I39" s="97" t="s">
        <v>372</v>
      </c>
      <c r="J39" s="97" t="s">
        <v>249</v>
      </c>
      <c r="K39" s="97">
        <v>291096.93800000002</v>
      </c>
      <c r="L39" s="97">
        <v>274304.5</v>
      </c>
      <c r="M39" s="97">
        <v>691028.43729999999</v>
      </c>
      <c r="N39" s="97">
        <v>774322.32519999996</v>
      </c>
      <c r="O39" s="97">
        <v>53.710638609999997</v>
      </c>
      <c r="P39" s="97">
        <v>-6.6211135710000004</v>
      </c>
    </row>
    <row r="40" spans="1:16" x14ac:dyDescent="0.3">
      <c r="A40" s="97" t="s">
        <v>373</v>
      </c>
      <c r="B40" s="97" t="s">
        <v>374</v>
      </c>
      <c r="C40" s="97" t="s">
        <v>374</v>
      </c>
      <c r="D40" s="97" t="s">
        <v>375</v>
      </c>
      <c r="E40" s="97" t="s">
        <v>306</v>
      </c>
      <c r="F40" s="97"/>
      <c r="G40" s="97"/>
      <c r="H40" s="97" t="s">
        <v>307</v>
      </c>
      <c r="I40" s="97" t="s">
        <v>376</v>
      </c>
      <c r="J40" s="97" t="s">
        <v>309</v>
      </c>
      <c r="K40" s="97">
        <v>181736.484</v>
      </c>
      <c r="L40" s="97">
        <v>220594</v>
      </c>
      <c r="M40" s="97">
        <v>581691.25549999997</v>
      </c>
      <c r="N40" s="97">
        <v>720623.98069999996</v>
      </c>
      <c r="O40" s="97">
        <v>53.235685359999998</v>
      </c>
      <c r="P40" s="97">
        <v>-8.2742514620000005</v>
      </c>
    </row>
    <row r="41" spans="1:16" x14ac:dyDescent="0.3">
      <c r="A41" s="97" t="s">
        <v>377</v>
      </c>
      <c r="B41" s="97" t="s">
        <v>378</v>
      </c>
      <c r="C41" s="97" t="s">
        <v>379</v>
      </c>
      <c r="D41" s="97" t="s">
        <v>379</v>
      </c>
      <c r="E41" s="97" t="s">
        <v>380</v>
      </c>
      <c r="F41" s="97"/>
      <c r="G41" s="97"/>
      <c r="H41" s="97" t="s">
        <v>381</v>
      </c>
      <c r="I41" s="97" t="s">
        <v>382</v>
      </c>
      <c r="J41" s="97" t="s">
        <v>383</v>
      </c>
      <c r="K41" s="97">
        <v>244694.016</v>
      </c>
      <c r="L41" s="97">
        <v>290228.15600000002</v>
      </c>
      <c r="M41" s="97">
        <v>644635.59649999999</v>
      </c>
      <c r="N41" s="97">
        <v>790242.79749999999</v>
      </c>
      <c r="O41" s="97">
        <v>53.859720670000002</v>
      </c>
      <c r="P41" s="97">
        <v>-7.3214797129999996</v>
      </c>
    </row>
    <row r="42" spans="1:16" x14ac:dyDescent="0.3">
      <c r="A42" s="97" t="s">
        <v>384</v>
      </c>
      <c r="B42" s="97" t="s">
        <v>385</v>
      </c>
      <c r="C42" s="97" t="s">
        <v>386</v>
      </c>
      <c r="D42" s="97" t="s">
        <v>387</v>
      </c>
      <c r="E42" s="97" t="s">
        <v>388</v>
      </c>
      <c r="F42" s="97"/>
      <c r="G42" s="97"/>
      <c r="H42" s="97" t="s">
        <v>389</v>
      </c>
      <c r="I42" s="97" t="s">
        <v>390</v>
      </c>
      <c r="J42" s="97" t="s">
        <v>391</v>
      </c>
      <c r="K42" s="97">
        <v>212182.17199999999</v>
      </c>
      <c r="L42" s="97">
        <v>91221.016000000003</v>
      </c>
      <c r="M42" s="97">
        <v>612129.6899</v>
      </c>
      <c r="N42" s="97">
        <v>591278.70149999997</v>
      </c>
      <c r="O42" s="97">
        <v>52.073315389999998</v>
      </c>
      <c r="P42" s="97">
        <v>-7.823062159</v>
      </c>
    </row>
    <row r="43" spans="1:16" x14ac:dyDescent="0.3">
      <c r="A43" s="97" t="s">
        <v>392</v>
      </c>
      <c r="B43" s="97" t="s">
        <v>393</v>
      </c>
      <c r="C43" s="97" t="s">
        <v>394</v>
      </c>
      <c r="D43" s="97" t="s">
        <v>395</v>
      </c>
      <c r="E43" s="97" t="s">
        <v>396</v>
      </c>
      <c r="F43" s="97"/>
      <c r="G43" s="97"/>
      <c r="H43" s="97" t="s">
        <v>151</v>
      </c>
      <c r="I43" s="97" t="s">
        <v>397</v>
      </c>
      <c r="J43" s="97" t="s">
        <v>153</v>
      </c>
      <c r="K43" s="97">
        <v>94835.906000000003</v>
      </c>
      <c r="L43" s="97">
        <v>64862.41</v>
      </c>
      <c r="M43" s="97">
        <v>494808.55170000001</v>
      </c>
      <c r="N43" s="97">
        <v>564926.41110000003</v>
      </c>
      <c r="O43" s="97">
        <v>51.826665140000003</v>
      </c>
      <c r="P43" s="97">
        <v>-9.5260923309999992</v>
      </c>
    </row>
    <row r="44" spans="1:16" x14ac:dyDescent="0.3">
      <c r="A44" s="97" t="s">
        <v>398</v>
      </c>
      <c r="B44" s="97" t="s">
        <v>399</v>
      </c>
      <c r="C44" s="97" t="s">
        <v>400</v>
      </c>
      <c r="D44" s="97" t="s">
        <v>401</v>
      </c>
      <c r="E44" s="97" t="s">
        <v>166</v>
      </c>
      <c r="F44" s="97"/>
      <c r="G44" s="97"/>
      <c r="H44" s="97" t="s">
        <v>167</v>
      </c>
      <c r="I44" s="97" t="s">
        <v>402</v>
      </c>
      <c r="J44" s="97" t="s">
        <v>169</v>
      </c>
      <c r="K44" s="97">
        <v>281026.84399999998</v>
      </c>
      <c r="L44" s="97">
        <v>171359.234</v>
      </c>
      <c r="M44" s="97">
        <v>680959.96440000006</v>
      </c>
      <c r="N44" s="97">
        <v>671399.29</v>
      </c>
      <c r="O44" s="97">
        <v>52.787527259999997</v>
      </c>
      <c r="P44" s="97">
        <v>-6.7997553039999996</v>
      </c>
    </row>
    <row r="45" spans="1:16" x14ac:dyDescent="0.3">
      <c r="A45" s="97" t="s">
        <v>403</v>
      </c>
      <c r="B45" s="97" t="s">
        <v>404</v>
      </c>
      <c r="C45" s="97" t="s">
        <v>405</v>
      </c>
      <c r="D45" s="97" t="s">
        <v>406</v>
      </c>
      <c r="E45" s="97" t="s">
        <v>407</v>
      </c>
      <c r="F45" s="97" t="s">
        <v>246</v>
      </c>
      <c r="G45" s="97"/>
      <c r="H45" s="97" t="s">
        <v>247</v>
      </c>
      <c r="I45" s="97" t="s">
        <v>408</v>
      </c>
      <c r="J45" s="97" t="s">
        <v>249</v>
      </c>
      <c r="K45" s="97">
        <v>266367.18800000002</v>
      </c>
      <c r="L45" s="97">
        <v>272029.625</v>
      </c>
      <c r="M45" s="97">
        <v>666304.00260000001</v>
      </c>
      <c r="N45" s="97">
        <v>772048.07189999998</v>
      </c>
      <c r="O45" s="97">
        <v>53.693929019999999</v>
      </c>
      <c r="P45" s="97">
        <v>-6.9960473519999997</v>
      </c>
    </row>
    <row r="46" spans="1:16" x14ac:dyDescent="0.3">
      <c r="A46" s="97" t="s">
        <v>409</v>
      </c>
      <c r="B46" s="97" t="s">
        <v>410</v>
      </c>
      <c r="C46" s="97" t="s">
        <v>411</v>
      </c>
      <c r="D46" s="97" t="s">
        <v>412</v>
      </c>
      <c r="E46" s="97" t="s">
        <v>413</v>
      </c>
      <c r="F46" s="97" t="s">
        <v>414</v>
      </c>
      <c r="G46" s="97"/>
      <c r="H46" s="97" t="s">
        <v>225</v>
      </c>
      <c r="I46" s="97" t="s">
        <v>415</v>
      </c>
      <c r="J46" s="97" t="s">
        <v>227</v>
      </c>
      <c r="K46" s="97">
        <v>309574.375</v>
      </c>
      <c r="L46" s="97">
        <v>288824.34399999998</v>
      </c>
      <c r="M46" s="97">
        <v>709501.97100000002</v>
      </c>
      <c r="N46" s="97">
        <v>788838.94270000001</v>
      </c>
      <c r="O46" s="97">
        <v>53.837487719999999</v>
      </c>
      <c r="P46" s="97">
        <v>-6.3362475409999997</v>
      </c>
    </row>
    <row r="47" spans="1:16" x14ac:dyDescent="0.3">
      <c r="A47" s="97" t="s">
        <v>416</v>
      </c>
      <c r="B47" s="97" t="s">
        <v>417</v>
      </c>
      <c r="C47" s="97" t="s">
        <v>417</v>
      </c>
      <c r="D47" s="97" t="s">
        <v>225</v>
      </c>
      <c r="E47" s="97" t="s">
        <v>418</v>
      </c>
      <c r="F47" s="97" t="s">
        <v>224</v>
      </c>
      <c r="G47" s="97"/>
      <c r="H47" s="97" t="s">
        <v>225</v>
      </c>
      <c r="I47" s="97" t="s">
        <v>419</v>
      </c>
      <c r="J47" s="97" t="s">
        <v>227</v>
      </c>
      <c r="K47" s="97">
        <v>295632.875</v>
      </c>
      <c r="L47" s="97">
        <v>301057.46899999998</v>
      </c>
      <c r="M47" s="97">
        <v>695563.53940000001</v>
      </c>
      <c r="N47" s="97">
        <v>801069.50630000001</v>
      </c>
      <c r="O47" s="97">
        <v>53.950106640000001</v>
      </c>
      <c r="P47" s="97">
        <v>-6.5441304159999998</v>
      </c>
    </row>
    <row r="48" spans="1:16" x14ac:dyDescent="0.3">
      <c r="A48" s="97" t="s">
        <v>420</v>
      </c>
      <c r="B48" s="97" t="s">
        <v>421</v>
      </c>
      <c r="C48" s="97" t="s">
        <v>422</v>
      </c>
      <c r="D48" s="97" t="s">
        <v>423</v>
      </c>
      <c r="E48" s="97" t="s">
        <v>223</v>
      </c>
      <c r="F48" s="97" t="s">
        <v>224</v>
      </c>
      <c r="G48" s="97"/>
      <c r="H48" s="97" t="s">
        <v>225</v>
      </c>
      <c r="I48" s="97" t="s">
        <v>424</v>
      </c>
      <c r="J48" s="97" t="s">
        <v>227</v>
      </c>
      <c r="K48" s="97">
        <v>295043.68800000002</v>
      </c>
      <c r="L48" s="97">
        <v>286762.34399999998</v>
      </c>
      <c r="M48" s="97">
        <v>694974.40330000001</v>
      </c>
      <c r="N48" s="97">
        <v>786777.46420000005</v>
      </c>
      <c r="O48" s="97">
        <v>53.821826029999997</v>
      </c>
      <c r="P48" s="97">
        <v>-6.5575301860000001</v>
      </c>
    </row>
    <row r="49" spans="1:16" x14ac:dyDescent="0.3">
      <c r="A49" s="97" t="s">
        <v>425</v>
      </c>
      <c r="B49" s="97" t="s">
        <v>426</v>
      </c>
      <c r="C49" s="97" t="s">
        <v>427</v>
      </c>
      <c r="D49" s="97" t="s">
        <v>427</v>
      </c>
      <c r="E49" s="97" t="s">
        <v>428</v>
      </c>
      <c r="F49" s="97" t="s">
        <v>158</v>
      </c>
      <c r="G49" s="97"/>
      <c r="H49" s="97" t="s">
        <v>159</v>
      </c>
      <c r="I49" s="97" t="s">
        <v>429</v>
      </c>
      <c r="J49" s="97" t="s">
        <v>430</v>
      </c>
      <c r="K49" s="97">
        <v>206323.734</v>
      </c>
      <c r="L49" s="97">
        <v>159636</v>
      </c>
      <c r="M49" s="97">
        <v>606272.88179999997</v>
      </c>
      <c r="N49" s="97">
        <v>659678.98100000003</v>
      </c>
      <c r="O49" s="97">
        <v>52.688220729999998</v>
      </c>
      <c r="P49" s="97">
        <v>-7.9072164210000002</v>
      </c>
    </row>
    <row r="50" spans="1:16" x14ac:dyDescent="0.3">
      <c r="A50" s="97" t="s">
        <v>431</v>
      </c>
      <c r="B50" s="97" t="s">
        <v>432</v>
      </c>
      <c r="C50" s="97" t="s">
        <v>433</v>
      </c>
      <c r="D50" s="97" t="s">
        <v>434</v>
      </c>
      <c r="E50" s="97" t="s">
        <v>435</v>
      </c>
      <c r="F50" s="97" t="s">
        <v>436</v>
      </c>
      <c r="G50" s="97"/>
      <c r="H50" s="97" t="s">
        <v>437</v>
      </c>
      <c r="I50" s="97" t="s">
        <v>438</v>
      </c>
      <c r="J50" s="97" t="s">
        <v>439</v>
      </c>
      <c r="K50" s="97">
        <v>238663.516</v>
      </c>
      <c r="L50" s="97">
        <v>439250.875</v>
      </c>
      <c r="M50" s="97">
        <v>638607.18720000004</v>
      </c>
      <c r="N50" s="97">
        <v>939233.44099999999</v>
      </c>
      <c r="O50" s="97">
        <v>55.198833950000001</v>
      </c>
      <c r="P50" s="97">
        <v>-7.3935923680000002</v>
      </c>
    </row>
    <row r="51" spans="1:16" x14ac:dyDescent="0.3">
      <c r="A51" s="97" t="s">
        <v>440</v>
      </c>
      <c r="B51" s="97" t="s">
        <v>441</v>
      </c>
      <c r="C51" s="97" t="s">
        <v>441</v>
      </c>
      <c r="D51" s="97" t="s">
        <v>442</v>
      </c>
      <c r="E51" s="97" t="s">
        <v>443</v>
      </c>
      <c r="F51" s="97" t="s">
        <v>444</v>
      </c>
      <c r="G51" s="97"/>
      <c r="H51" s="97" t="s">
        <v>437</v>
      </c>
      <c r="I51" s="97" t="s">
        <v>445</v>
      </c>
      <c r="J51" s="97" t="s">
        <v>439</v>
      </c>
      <c r="K51" s="97">
        <v>241218.96900000001</v>
      </c>
      <c r="L51" s="97">
        <v>434617.25</v>
      </c>
      <c r="M51" s="97">
        <v>641162.06510000001</v>
      </c>
      <c r="N51" s="97">
        <v>934600.80079999997</v>
      </c>
      <c r="O51" s="97">
        <v>55.157010040000003</v>
      </c>
      <c r="P51" s="97">
        <v>-7.3541387010000001</v>
      </c>
    </row>
    <row r="52" spans="1:16" x14ac:dyDescent="0.3">
      <c r="A52" s="97" t="s">
        <v>446</v>
      </c>
      <c r="B52" s="97" t="s">
        <v>447</v>
      </c>
      <c r="C52" s="97" t="s">
        <v>447</v>
      </c>
      <c r="D52" s="97" t="s">
        <v>448</v>
      </c>
      <c r="E52" s="97" t="s">
        <v>449</v>
      </c>
      <c r="F52" s="97"/>
      <c r="G52" s="97"/>
      <c r="H52" s="97" t="s">
        <v>151</v>
      </c>
      <c r="I52" s="97" t="s">
        <v>450</v>
      </c>
      <c r="J52" s="97" t="s">
        <v>153</v>
      </c>
      <c r="K52" s="97">
        <v>74395.866999999998</v>
      </c>
      <c r="L52" s="97">
        <v>92646.008000000002</v>
      </c>
      <c r="M52" s="97">
        <v>474373.06800000003</v>
      </c>
      <c r="N52" s="97">
        <v>592704.13650000002</v>
      </c>
      <c r="O52" s="97">
        <v>52.072014430000003</v>
      </c>
      <c r="P52" s="97">
        <v>-9.8325634609999994</v>
      </c>
    </row>
    <row r="53" spans="1:16" x14ac:dyDescent="0.3">
      <c r="A53" s="97" t="s">
        <v>451</v>
      </c>
      <c r="B53" s="97" t="s">
        <v>452</v>
      </c>
      <c r="C53" s="97" t="s">
        <v>453</v>
      </c>
      <c r="D53" s="97" t="s">
        <v>454</v>
      </c>
      <c r="E53" s="97" t="s">
        <v>455</v>
      </c>
      <c r="F53" s="97"/>
      <c r="G53" s="97"/>
      <c r="H53" s="97" t="s">
        <v>159</v>
      </c>
      <c r="I53" s="97" t="s">
        <v>456</v>
      </c>
      <c r="J53" s="97" t="s">
        <v>430</v>
      </c>
      <c r="K53" s="97">
        <v>213496.103</v>
      </c>
      <c r="L53" s="97">
        <v>189891.005</v>
      </c>
      <c r="M53" s="97">
        <v>613443.86820000003</v>
      </c>
      <c r="N53" s="97">
        <v>689927.43</v>
      </c>
      <c r="O53" s="97">
        <v>52.959953220000003</v>
      </c>
      <c r="P53" s="97">
        <v>-7.7999043160000001</v>
      </c>
    </row>
    <row r="54" spans="1:16" x14ac:dyDescent="0.3">
      <c r="A54" s="97" t="s">
        <v>457</v>
      </c>
      <c r="B54" s="97" t="s">
        <v>458</v>
      </c>
      <c r="C54" s="97" t="s">
        <v>458</v>
      </c>
      <c r="D54" s="97" t="s">
        <v>459</v>
      </c>
      <c r="E54" s="97" t="s">
        <v>275</v>
      </c>
      <c r="F54" s="97"/>
      <c r="G54" s="97"/>
      <c r="H54" s="97" t="s">
        <v>321</v>
      </c>
      <c r="I54" s="97" t="s">
        <v>460</v>
      </c>
      <c r="J54" s="97" t="s">
        <v>323</v>
      </c>
      <c r="K54" s="97">
        <v>199700.31299999999</v>
      </c>
      <c r="L54" s="97">
        <v>236100.15599999999</v>
      </c>
      <c r="M54" s="97">
        <v>599651.29760000005</v>
      </c>
      <c r="N54" s="97">
        <v>736126.69960000005</v>
      </c>
      <c r="O54" s="97">
        <v>53.375323469999998</v>
      </c>
      <c r="P54" s="97">
        <v>-8.0052403670000007</v>
      </c>
    </row>
    <row r="55" spans="1:16" x14ac:dyDescent="0.3">
      <c r="A55" s="97" t="s">
        <v>461</v>
      </c>
      <c r="B55" s="97" t="s">
        <v>462</v>
      </c>
      <c r="C55" s="97" t="s">
        <v>463</v>
      </c>
      <c r="D55" s="97" t="s">
        <v>464</v>
      </c>
      <c r="E55" s="97" t="s">
        <v>465</v>
      </c>
      <c r="F55" s="97"/>
      <c r="G55" s="97"/>
      <c r="H55" s="97" t="s">
        <v>466</v>
      </c>
      <c r="I55" s="97" t="s">
        <v>467</v>
      </c>
      <c r="J55" s="97" t="s">
        <v>468</v>
      </c>
      <c r="K55" s="97">
        <v>136810.70000000001</v>
      </c>
      <c r="L55" s="97">
        <v>269633.40000000002</v>
      </c>
      <c r="M55" s="97">
        <v>536775.41359999997</v>
      </c>
      <c r="N55" s="97">
        <v>769653.0551</v>
      </c>
      <c r="O55" s="97">
        <v>53.672791070000002</v>
      </c>
      <c r="P55" s="97">
        <v>-8.9568445529999998</v>
      </c>
    </row>
    <row r="56" spans="1:16" x14ac:dyDescent="0.3">
      <c r="A56" s="97" t="s">
        <v>469</v>
      </c>
      <c r="B56" s="97" t="s">
        <v>470</v>
      </c>
      <c r="C56" s="97" t="s">
        <v>471</v>
      </c>
      <c r="D56" s="97" t="s">
        <v>472</v>
      </c>
      <c r="E56" s="97" t="s">
        <v>473</v>
      </c>
      <c r="F56" s="97" t="s">
        <v>474</v>
      </c>
      <c r="G56" s="97"/>
      <c r="H56" s="97" t="s">
        <v>138</v>
      </c>
      <c r="I56" s="97" t="s">
        <v>475</v>
      </c>
      <c r="J56" s="97" t="s">
        <v>140</v>
      </c>
      <c r="K56" s="97">
        <v>128455.18</v>
      </c>
      <c r="L56" s="97">
        <v>65146.355000000003</v>
      </c>
      <c r="M56" s="97">
        <v>528420.58680000005</v>
      </c>
      <c r="N56" s="97">
        <v>565210.11060000001</v>
      </c>
      <c r="O56" s="97">
        <v>51.834530899999997</v>
      </c>
      <c r="P56" s="97">
        <v>-9.0386223989999994</v>
      </c>
    </row>
    <row r="57" spans="1:16" x14ac:dyDescent="0.3">
      <c r="A57" s="97" t="s">
        <v>476</v>
      </c>
      <c r="B57" s="97" t="s">
        <v>477</v>
      </c>
      <c r="C57" s="97" t="s">
        <v>478</v>
      </c>
      <c r="D57" s="97" t="s">
        <v>479</v>
      </c>
      <c r="E57" s="97" t="s">
        <v>137</v>
      </c>
      <c r="F57" s="97"/>
      <c r="G57" s="97"/>
      <c r="H57" s="97" t="s">
        <v>138</v>
      </c>
      <c r="I57" s="97" t="s">
        <v>480</v>
      </c>
      <c r="J57" s="97" t="s">
        <v>140</v>
      </c>
      <c r="K57" s="97">
        <v>152103.92199999999</v>
      </c>
      <c r="L57" s="97">
        <v>81918.906000000003</v>
      </c>
      <c r="M57" s="97">
        <v>552064.32739999995</v>
      </c>
      <c r="N57" s="97">
        <v>581978.92009999999</v>
      </c>
      <c r="O57" s="97">
        <v>51.987785379999998</v>
      </c>
      <c r="P57" s="97">
        <v>-8.6979168320000007</v>
      </c>
    </row>
    <row r="58" spans="1:16" x14ac:dyDescent="0.3">
      <c r="A58" s="97" t="s">
        <v>481</v>
      </c>
      <c r="B58" s="97" t="s">
        <v>482</v>
      </c>
      <c r="C58" s="97" t="s">
        <v>482</v>
      </c>
      <c r="D58" s="97" t="s">
        <v>483</v>
      </c>
      <c r="E58" s="97" t="s">
        <v>388</v>
      </c>
      <c r="F58" s="97"/>
      <c r="G58" s="97"/>
      <c r="H58" s="97" t="s">
        <v>389</v>
      </c>
      <c r="I58" s="97" t="s">
        <v>484</v>
      </c>
      <c r="J58" s="97" t="s">
        <v>391</v>
      </c>
      <c r="K58" s="97">
        <v>231318.391</v>
      </c>
      <c r="L58" s="97">
        <v>103149.711</v>
      </c>
      <c r="M58" s="97">
        <v>631261.85210000002</v>
      </c>
      <c r="N58" s="97">
        <v>603204.72450000001</v>
      </c>
      <c r="O58" s="97">
        <v>52.179763170000001</v>
      </c>
      <c r="P58" s="97">
        <v>-7.5428891599999996</v>
      </c>
    </row>
    <row r="59" spans="1:16" x14ac:dyDescent="0.3">
      <c r="A59" s="97" t="s">
        <v>485</v>
      </c>
      <c r="B59" s="97" t="s">
        <v>486</v>
      </c>
      <c r="C59" s="97" t="s">
        <v>487</v>
      </c>
      <c r="D59" s="97" t="s">
        <v>283</v>
      </c>
      <c r="E59" s="97" t="s">
        <v>275</v>
      </c>
      <c r="F59" s="97"/>
      <c r="G59" s="97"/>
      <c r="H59" s="97" t="s">
        <v>276</v>
      </c>
      <c r="I59" s="97" t="s">
        <v>488</v>
      </c>
      <c r="J59" s="97" t="s">
        <v>278</v>
      </c>
      <c r="K59" s="97">
        <v>230755.516</v>
      </c>
      <c r="L59" s="97">
        <v>259507.92199999999</v>
      </c>
      <c r="M59" s="97">
        <v>630699.93550000002</v>
      </c>
      <c r="N59" s="97">
        <v>759529.25650000002</v>
      </c>
      <c r="O59" s="97">
        <v>53.584737599999997</v>
      </c>
      <c r="P59" s="97">
        <v>-7.5363565240000003</v>
      </c>
    </row>
    <row r="60" spans="1:16" x14ac:dyDescent="0.3">
      <c r="A60" s="97" t="s">
        <v>489</v>
      </c>
      <c r="B60" s="97" t="s">
        <v>490</v>
      </c>
      <c r="C60" s="97" t="s">
        <v>490</v>
      </c>
      <c r="D60" s="97" t="s">
        <v>491</v>
      </c>
      <c r="E60" s="97" t="s">
        <v>436</v>
      </c>
      <c r="F60" s="97"/>
      <c r="G60" s="97"/>
      <c r="H60" s="97" t="s">
        <v>437</v>
      </c>
      <c r="I60" s="97" t="s">
        <v>492</v>
      </c>
      <c r="J60" s="97" t="s">
        <v>439</v>
      </c>
      <c r="K60" s="97">
        <v>173566.68799999999</v>
      </c>
      <c r="L60" s="97">
        <v>390757.43800000002</v>
      </c>
      <c r="M60" s="97">
        <v>573524.12690000003</v>
      </c>
      <c r="N60" s="97">
        <v>890750.79700000002</v>
      </c>
      <c r="O60" s="97">
        <v>54.764052769999999</v>
      </c>
      <c r="P60" s="97">
        <v>-8.4113885679999996</v>
      </c>
    </row>
    <row r="61" spans="1:16" x14ac:dyDescent="0.3">
      <c r="A61" s="97" t="s">
        <v>493</v>
      </c>
      <c r="B61" s="97" t="s">
        <v>432</v>
      </c>
      <c r="C61" s="97" t="s">
        <v>494</v>
      </c>
      <c r="D61" s="97" t="s">
        <v>495</v>
      </c>
      <c r="E61" s="97" t="s">
        <v>496</v>
      </c>
      <c r="F61" s="97" t="s">
        <v>289</v>
      </c>
      <c r="G61" s="97"/>
      <c r="H61" s="97" t="s">
        <v>290</v>
      </c>
      <c r="I61" s="97" t="s">
        <v>497</v>
      </c>
      <c r="J61" s="97" t="s">
        <v>292</v>
      </c>
      <c r="K61" s="97">
        <v>319131.68800000002</v>
      </c>
      <c r="L61" s="97">
        <v>172980.57800000001</v>
      </c>
      <c r="M61" s="97">
        <v>719056.60979999998</v>
      </c>
      <c r="N61" s="97">
        <v>673020.0821</v>
      </c>
      <c r="O61" s="97">
        <v>52.795032900000002</v>
      </c>
      <c r="P61" s="97">
        <v>-6.2346222149999999</v>
      </c>
    </row>
    <row r="62" spans="1:16" x14ac:dyDescent="0.3">
      <c r="A62" s="97" t="s">
        <v>498</v>
      </c>
      <c r="B62" s="97" t="s">
        <v>499</v>
      </c>
      <c r="C62" s="97" t="s">
        <v>500</v>
      </c>
      <c r="D62" s="97" t="s">
        <v>195</v>
      </c>
      <c r="E62" s="97" t="s">
        <v>196</v>
      </c>
      <c r="F62" s="97"/>
      <c r="G62" s="97"/>
      <c r="H62" s="97" t="s">
        <v>175</v>
      </c>
      <c r="I62" s="97" t="s">
        <v>501</v>
      </c>
      <c r="J62" s="97" t="s">
        <v>198</v>
      </c>
      <c r="K62" s="97">
        <v>316191.01699999999</v>
      </c>
      <c r="L62" s="97">
        <v>234838.408</v>
      </c>
      <c r="M62" s="97">
        <v>716116.9007</v>
      </c>
      <c r="N62" s="97">
        <v>734864.60230000003</v>
      </c>
      <c r="O62" s="97">
        <v>53.351236559999997</v>
      </c>
      <c r="P62" s="97">
        <v>-6.255879277</v>
      </c>
    </row>
    <row r="63" spans="1:16" x14ac:dyDescent="0.3">
      <c r="A63" s="97" t="s">
        <v>502</v>
      </c>
      <c r="B63" s="97" t="s">
        <v>503</v>
      </c>
      <c r="C63" s="97" t="s">
        <v>504</v>
      </c>
      <c r="D63" s="97" t="s">
        <v>505</v>
      </c>
      <c r="E63" s="97" t="s">
        <v>506</v>
      </c>
      <c r="F63" s="97" t="s">
        <v>507</v>
      </c>
      <c r="G63" s="97"/>
      <c r="H63" s="97" t="s">
        <v>203</v>
      </c>
      <c r="I63" s="97" t="s">
        <v>508</v>
      </c>
      <c r="J63" s="97" t="s">
        <v>205</v>
      </c>
      <c r="K63" s="97">
        <v>295610.7</v>
      </c>
      <c r="L63" s="97">
        <v>218227.6</v>
      </c>
      <c r="M63" s="97">
        <v>695540.92859999998</v>
      </c>
      <c r="N63" s="97">
        <v>718257.48219999997</v>
      </c>
      <c r="O63" s="97">
        <v>53.206150389999998</v>
      </c>
      <c r="P63" s="97">
        <v>-6.5698113630000003</v>
      </c>
    </row>
    <row r="64" spans="1:16" x14ac:dyDescent="0.3">
      <c r="A64" s="97" t="s">
        <v>509</v>
      </c>
      <c r="B64" s="97" t="s">
        <v>510</v>
      </c>
      <c r="C64" s="97" t="s">
        <v>511</v>
      </c>
      <c r="D64" s="97" t="s">
        <v>512</v>
      </c>
      <c r="E64" s="97" t="s">
        <v>513</v>
      </c>
      <c r="F64" s="97" t="s">
        <v>514</v>
      </c>
      <c r="G64" s="97"/>
      <c r="H64" s="97" t="s">
        <v>515</v>
      </c>
      <c r="I64" s="97" t="s">
        <v>516</v>
      </c>
      <c r="J64" s="97" t="s">
        <v>517</v>
      </c>
      <c r="K64" s="97">
        <v>271336.22200000001</v>
      </c>
      <c r="L64" s="97">
        <v>127819.22</v>
      </c>
      <c r="M64" s="97">
        <v>671271.19720000005</v>
      </c>
      <c r="N64" s="97">
        <v>627868.70600000001</v>
      </c>
      <c r="O64" s="97">
        <v>52.397703020000002</v>
      </c>
      <c r="P64" s="97">
        <v>-6.9527339350000004</v>
      </c>
    </row>
    <row r="65" spans="1:16" x14ac:dyDescent="0.3">
      <c r="A65" s="97" t="s">
        <v>518</v>
      </c>
      <c r="B65" s="97" t="s">
        <v>519</v>
      </c>
      <c r="C65" s="97" t="s">
        <v>520</v>
      </c>
      <c r="D65" s="97" t="s">
        <v>521</v>
      </c>
      <c r="E65" s="97" t="s">
        <v>522</v>
      </c>
      <c r="F65" s="97"/>
      <c r="G65" s="97"/>
      <c r="H65" s="97" t="s">
        <v>159</v>
      </c>
      <c r="I65" s="97" t="s">
        <v>523</v>
      </c>
      <c r="J65" s="97" t="s">
        <v>161</v>
      </c>
      <c r="K65" s="97">
        <v>189225.07800000001</v>
      </c>
      <c r="L65" s="97">
        <v>136221.67199999999</v>
      </c>
      <c r="M65" s="97">
        <v>589177.78260000004</v>
      </c>
      <c r="N65" s="97">
        <v>636269.78870000003</v>
      </c>
      <c r="O65" s="97">
        <v>52.477745919999997</v>
      </c>
      <c r="P65" s="97">
        <v>-8.1593089439999993</v>
      </c>
    </row>
    <row r="66" spans="1:16" x14ac:dyDescent="0.3">
      <c r="A66" s="97" t="s">
        <v>524</v>
      </c>
      <c r="B66" s="97" t="s">
        <v>525</v>
      </c>
      <c r="C66" s="97" t="s">
        <v>526</v>
      </c>
      <c r="D66" s="97" t="s">
        <v>527</v>
      </c>
      <c r="E66" s="97" t="s">
        <v>528</v>
      </c>
      <c r="F66" s="97" t="s">
        <v>375</v>
      </c>
      <c r="G66" s="97"/>
      <c r="H66" s="97" t="s">
        <v>321</v>
      </c>
      <c r="I66" s="97" t="s">
        <v>529</v>
      </c>
      <c r="J66" s="97" t="s">
        <v>323</v>
      </c>
      <c r="K66" s="97">
        <v>181864.31299999999</v>
      </c>
      <c r="L66" s="97">
        <v>246654.641</v>
      </c>
      <c r="M66" s="97">
        <v>581819.19660000002</v>
      </c>
      <c r="N66" s="97">
        <v>746679.0061</v>
      </c>
      <c r="O66" s="97">
        <v>53.469841440000003</v>
      </c>
      <c r="P66" s="97">
        <v>-8.2738315710000006</v>
      </c>
    </row>
    <row r="67" spans="1:16" x14ac:dyDescent="0.3">
      <c r="A67" s="97" t="s">
        <v>530</v>
      </c>
      <c r="B67" s="97" t="s">
        <v>531</v>
      </c>
      <c r="C67" s="97" t="s">
        <v>532</v>
      </c>
      <c r="D67" s="97" t="s">
        <v>533</v>
      </c>
      <c r="E67" s="97" t="s">
        <v>137</v>
      </c>
      <c r="F67" s="97"/>
      <c r="G67" s="97"/>
      <c r="H67" s="97" t="s">
        <v>138</v>
      </c>
      <c r="I67" s="97" t="s">
        <v>534</v>
      </c>
      <c r="J67" s="97" t="s">
        <v>140</v>
      </c>
      <c r="K67" s="97">
        <v>184343.954</v>
      </c>
      <c r="L67" s="97">
        <v>92268.097999999998</v>
      </c>
      <c r="M67" s="97">
        <v>584297.47250000003</v>
      </c>
      <c r="N67" s="97">
        <v>592325.70830000006</v>
      </c>
      <c r="O67" s="97">
        <v>52.082636960000002</v>
      </c>
      <c r="P67" s="97">
        <v>-8.2291032039999994</v>
      </c>
    </row>
    <row r="68" spans="1:16" x14ac:dyDescent="0.3">
      <c r="A68" s="97" t="s">
        <v>535</v>
      </c>
      <c r="B68" s="97" t="s">
        <v>536</v>
      </c>
      <c r="C68" s="97" t="s">
        <v>537</v>
      </c>
      <c r="D68" s="97" t="s">
        <v>538</v>
      </c>
      <c r="E68" s="97" t="s">
        <v>539</v>
      </c>
      <c r="F68" s="97"/>
      <c r="G68" s="97"/>
      <c r="H68" s="97" t="s">
        <v>540</v>
      </c>
      <c r="I68" s="97" t="s">
        <v>541</v>
      </c>
      <c r="J68" s="97" t="s">
        <v>542</v>
      </c>
      <c r="K68" s="97">
        <v>140783.70300000001</v>
      </c>
      <c r="L68" s="97">
        <v>142873.375</v>
      </c>
      <c r="M68" s="97">
        <v>540746.87760000001</v>
      </c>
      <c r="N68" s="97">
        <v>642920.32070000004</v>
      </c>
      <c r="O68" s="97">
        <v>52.534407629999997</v>
      </c>
      <c r="P68" s="97">
        <v>-8.8733690710000008</v>
      </c>
    </row>
    <row r="69" spans="1:16" x14ac:dyDescent="0.3">
      <c r="A69" s="97" t="s">
        <v>543</v>
      </c>
      <c r="B69" s="97" t="s">
        <v>544</v>
      </c>
      <c r="C69" s="97" t="s">
        <v>544</v>
      </c>
      <c r="D69" s="97" t="s">
        <v>545</v>
      </c>
      <c r="E69" s="97" t="s">
        <v>546</v>
      </c>
      <c r="F69" s="97"/>
      <c r="G69" s="97"/>
      <c r="H69" s="97" t="s">
        <v>546</v>
      </c>
      <c r="I69" s="97" t="s">
        <v>547</v>
      </c>
      <c r="J69" s="97" t="s">
        <v>548</v>
      </c>
      <c r="K69" s="97">
        <v>176087.609</v>
      </c>
      <c r="L69" s="97">
        <v>327893.06300000002</v>
      </c>
      <c r="M69" s="97">
        <v>576044.17099999997</v>
      </c>
      <c r="N69" s="97">
        <v>827899.95449999999</v>
      </c>
      <c r="O69" s="97">
        <v>54.199462539999999</v>
      </c>
      <c r="P69" s="97">
        <v>-8.3671391190000008</v>
      </c>
    </row>
    <row r="70" spans="1:16" x14ac:dyDescent="0.3">
      <c r="A70" s="97" t="s">
        <v>549</v>
      </c>
      <c r="B70" s="97" t="s">
        <v>550</v>
      </c>
      <c r="C70" s="97" t="s">
        <v>550</v>
      </c>
      <c r="D70" s="97" t="s">
        <v>551</v>
      </c>
      <c r="E70" s="97" t="s">
        <v>552</v>
      </c>
      <c r="F70" s="97" t="s">
        <v>137</v>
      </c>
      <c r="G70" s="97"/>
      <c r="H70" s="97" t="s">
        <v>138</v>
      </c>
      <c r="I70" s="97" t="s">
        <v>553</v>
      </c>
      <c r="J70" s="97" t="s">
        <v>140</v>
      </c>
      <c r="K70" s="97">
        <v>186417.7</v>
      </c>
      <c r="L70" s="97">
        <v>113445.1</v>
      </c>
      <c r="M70" s="97">
        <v>586370.88630000001</v>
      </c>
      <c r="N70" s="97">
        <v>613498.13789999997</v>
      </c>
      <c r="O70" s="97">
        <v>52.273003490000001</v>
      </c>
      <c r="P70" s="97">
        <v>-8.1997023680000005</v>
      </c>
    </row>
    <row r="71" spans="1:16" x14ac:dyDescent="0.3">
      <c r="A71" s="97" t="s">
        <v>554</v>
      </c>
      <c r="B71" s="97" t="s">
        <v>555</v>
      </c>
      <c r="C71" s="97" t="s">
        <v>556</v>
      </c>
      <c r="D71" s="97" t="s">
        <v>557</v>
      </c>
      <c r="E71" s="97" t="s">
        <v>558</v>
      </c>
      <c r="F71" s="97" t="s">
        <v>166</v>
      </c>
      <c r="G71" s="97"/>
      <c r="H71" s="97" t="s">
        <v>167</v>
      </c>
      <c r="I71" s="97" t="s">
        <v>559</v>
      </c>
      <c r="J71" s="97" t="s">
        <v>169</v>
      </c>
      <c r="K71" s="97">
        <v>265306.75</v>
      </c>
      <c r="L71" s="97">
        <v>165800.78099999999</v>
      </c>
      <c r="M71" s="97">
        <v>665243.22660000005</v>
      </c>
      <c r="N71" s="97">
        <v>665842.11820000003</v>
      </c>
      <c r="O71" s="97">
        <v>52.739715400000001</v>
      </c>
      <c r="P71" s="97">
        <v>-7.0338240120000002</v>
      </c>
    </row>
    <row r="72" spans="1:16" x14ac:dyDescent="0.3">
      <c r="A72" s="97" t="s">
        <v>560</v>
      </c>
      <c r="B72" s="97" t="s">
        <v>561</v>
      </c>
      <c r="C72" s="97" t="s">
        <v>561</v>
      </c>
      <c r="D72" s="97" t="s">
        <v>562</v>
      </c>
      <c r="E72" s="97" t="s">
        <v>563</v>
      </c>
      <c r="F72" s="97" t="s">
        <v>158</v>
      </c>
      <c r="G72" s="97"/>
      <c r="H72" s="97" t="s">
        <v>159</v>
      </c>
      <c r="I72" s="97" t="s">
        <v>564</v>
      </c>
      <c r="J72" s="97" t="s">
        <v>161</v>
      </c>
      <c r="K72" s="97">
        <v>212505.20300000001</v>
      </c>
      <c r="L72" s="97">
        <v>143370.09400000001</v>
      </c>
      <c r="M72" s="97">
        <v>612452.93200000003</v>
      </c>
      <c r="N72" s="97">
        <v>643416.54559999995</v>
      </c>
      <c r="O72" s="97">
        <v>52.541947299999997</v>
      </c>
      <c r="P72" s="97">
        <v>-7.8164187119999999</v>
      </c>
    </row>
    <row r="73" spans="1:16" x14ac:dyDescent="0.3">
      <c r="A73" s="97" t="s">
        <v>565</v>
      </c>
      <c r="B73" s="97" t="s">
        <v>566</v>
      </c>
      <c r="C73" s="97" t="s">
        <v>567</v>
      </c>
      <c r="D73" s="97" t="s">
        <v>568</v>
      </c>
      <c r="E73" s="97" t="s">
        <v>569</v>
      </c>
      <c r="F73" s="97" t="s">
        <v>275</v>
      </c>
      <c r="G73" s="97"/>
      <c r="H73" s="97" t="s">
        <v>276</v>
      </c>
      <c r="I73" s="97" t="s">
        <v>570</v>
      </c>
      <c r="J73" s="97" t="s">
        <v>278</v>
      </c>
      <c r="K73" s="97">
        <v>263790.125</v>
      </c>
      <c r="L73" s="97">
        <v>262787.84399999998</v>
      </c>
      <c r="M73" s="97">
        <v>663727.44550000003</v>
      </c>
      <c r="N73" s="97">
        <v>762808.29570000002</v>
      </c>
      <c r="O73" s="97">
        <v>53.611228449999999</v>
      </c>
      <c r="P73" s="97">
        <v>-7.0369484529999999</v>
      </c>
    </row>
    <row r="74" spans="1:16" x14ac:dyDescent="0.3">
      <c r="A74" s="97" t="s">
        <v>571</v>
      </c>
      <c r="B74" s="97" t="s">
        <v>572</v>
      </c>
      <c r="C74" s="97" t="s">
        <v>573</v>
      </c>
      <c r="D74" s="97" t="s">
        <v>574</v>
      </c>
      <c r="E74" s="97" t="s">
        <v>137</v>
      </c>
      <c r="F74" s="97"/>
      <c r="G74" s="97"/>
      <c r="H74" s="97" t="s">
        <v>138</v>
      </c>
      <c r="I74" s="97" t="s">
        <v>575</v>
      </c>
      <c r="J74" s="97" t="s">
        <v>140</v>
      </c>
      <c r="K74" s="97">
        <v>126963.109</v>
      </c>
      <c r="L74" s="97">
        <v>90126.82</v>
      </c>
      <c r="M74" s="97">
        <v>526928.97360000003</v>
      </c>
      <c r="N74" s="97">
        <v>590185.20319999999</v>
      </c>
      <c r="O74" s="97">
        <v>52.058801809999999</v>
      </c>
      <c r="P74" s="97">
        <v>-9.0655684759999993</v>
      </c>
    </row>
    <row r="75" spans="1:16" x14ac:dyDescent="0.3">
      <c r="A75" s="97" t="s">
        <v>576</v>
      </c>
      <c r="B75" s="97" t="s">
        <v>577</v>
      </c>
      <c r="C75" s="97" t="s">
        <v>578</v>
      </c>
      <c r="D75" s="97" t="s">
        <v>579</v>
      </c>
      <c r="E75" s="97" t="s">
        <v>580</v>
      </c>
      <c r="F75" s="97"/>
      <c r="G75" s="97"/>
      <c r="H75" s="97" t="s">
        <v>225</v>
      </c>
      <c r="I75" s="97" t="s">
        <v>581</v>
      </c>
      <c r="J75" s="97" t="s">
        <v>227</v>
      </c>
      <c r="K75" s="97">
        <v>319065.40600000002</v>
      </c>
      <c r="L75" s="97">
        <v>311330.625</v>
      </c>
      <c r="M75" s="97">
        <v>718991.07700000005</v>
      </c>
      <c r="N75" s="97">
        <v>811340.32440000004</v>
      </c>
      <c r="O75" s="97">
        <v>54.037499429999997</v>
      </c>
      <c r="P75" s="97">
        <v>-6.183387637</v>
      </c>
    </row>
    <row r="76" spans="1:16" x14ac:dyDescent="0.3">
      <c r="A76" s="97" t="s">
        <v>582</v>
      </c>
      <c r="B76" s="97" t="s">
        <v>583</v>
      </c>
      <c r="C76" s="97" t="s">
        <v>584</v>
      </c>
      <c r="D76" s="97" t="s">
        <v>585</v>
      </c>
      <c r="E76" s="97" t="s">
        <v>586</v>
      </c>
      <c r="F76" s="97"/>
      <c r="G76" s="97"/>
      <c r="H76" s="97" t="s">
        <v>540</v>
      </c>
      <c r="I76" s="97" t="s">
        <v>587</v>
      </c>
      <c r="J76" s="97" t="s">
        <v>542</v>
      </c>
      <c r="K76" s="97">
        <v>119740.58</v>
      </c>
      <c r="L76" s="97">
        <v>127640.102</v>
      </c>
      <c r="M76" s="97">
        <v>519708.2047</v>
      </c>
      <c r="N76" s="97">
        <v>627690.44369999995</v>
      </c>
      <c r="O76" s="97">
        <v>52.394852729999997</v>
      </c>
      <c r="P76" s="97">
        <v>-9.1797441099999997</v>
      </c>
    </row>
    <row r="77" spans="1:16" x14ac:dyDescent="0.3">
      <c r="A77" s="97" t="s">
        <v>588</v>
      </c>
      <c r="B77" s="97" t="s">
        <v>589</v>
      </c>
      <c r="C77" s="97" t="s">
        <v>590</v>
      </c>
      <c r="D77" s="97" t="s">
        <v>591</v>
      </c>
      <c r="E77" s="97" t="s">
        <v>592</v>
      </c>
      <c r="F77" s="97" t="s">
        <v>593</v>
      </c>
      <c r="G77" s="97"/>
      <c r="H77" s="97" t="s">
        <v>594</v>
      </c>
      <c r="I77" s="97" t="s">
        <v>595</v>
      </c>
      <c r="J77" s="97" t="s">
        <v>596</v>
      </c>
      <c r="K77" s="97">
        <v>212946.28099999999</v>
      </c>
      <c r="L77" s="97">
        <v>209696</v>
      </c>
      <c r="M77" s="97">
        <v>612894.27080000006</v>
      </c>
      <c r="N77" s="97">
        <v>709728.16130000004</v>
      </c>
      <c r="O77" s="97">
        <v>53.137922349999997</v>
      </c>
      <c r="P77" s="97">
        <v>-7.8072922230000001</v>
      </c>
    </row>
    <row r="78" spans="1:16" x14ac:dyDescent="0.3">
      <c r="A78" s="97" t="s">
        <v>597</v>
      </c>
      <c r="B78" s="97" t="s">
        <v>598</v>
      </c>
      <c r="C78" s="97" t="s">
        <v>598</v>
      </c>
      <c r="D78" s="97" t="s">
        <v>599</v>
      </c>
      <c r="E78" s="97" t="s">
        <v>600</v>
      </c>
      <c r="F78" s="97" t="s">
        <v>449</v>
      </c>
      <c r="G78" s="97"/>
      <c r="H78" s="97" t="s">
        <v>151</v>
      </c>
      <c r="I78" s="97" t="s">
        <v>601</v>
      </c>
      <c r="J78" s="97" t="s">
        <v>153</v>
      </c>
      <c r="K78" s="97">
        <v>94159.062999999995</v>
      </c>
      <c r="L78" s="97">
        <v>103262.492</v>
      </c>
      <c r="M78" s="97">
        <v>494132.06510000001</v>
      </c>
      <c r="N78" s="97">
        <v>603318.22499999998</v>
      </c>
      <c r="O78" s="97">
        <v>52.171515659999997</v>
      </c>
      <c r="P78" s="97">
        <v>-9.5477572259999999</v>
      </c>
    </row>
    <row r="79" spans="1:16" x14ac:dyDescent="0.3">
      <c r="A79" s="97" t="s">
        <v>602</v>
      </c>
      <c r="B79" s="97" t="s">
        <v>603</v>
      </c>
      <c r="C79" s="97" t="s">
        <v>604</v>
      </c>
      <c r="D79" s="97" t="s">
        <v>605</v>
      </c>
      <c r="E79" s="97" t="s">
        <v>158</v>
      </c>
      <c r="F79" s="97"/>
      <c r="G79" s="97"/>
      <c r="H79" s="97" t="s">
        <v>159</v>
      </c>
      <c r="I79" s="97" t="s">
        <v>606</v>
      </c>
      <c r="J79" s="97" t="s">
        <v>430</v>
      </c>
      <c r="K79" s="97">
        <v>178260.984</v>
      </c>
      <c r="L79" s="97">
        <v>160415.57800000001</v>
      </c>
      <c r="M79" s="97">
        <v>578216.18059999996</v>
      </c>
      <c r="N79" s="97">
        <v>660458.54209999996</v>
      </c>
      <c r="O79" s="97">
        <v>52.694825710000003</v>
      </c>
      <c r="P79" s="97">
        <v>-8.3222583189999995</v>
      </c>
    </row>
    <row r="80" spans="1:16" x14ac:dyDescent="0.3">
      <c r="A80" s="97" t="s">
        <v>607</v>
      </c>
      <c r="B80" s="97" t="s">
        <v>608</v>
      </c>
      <c r="C80" s="97" t="s">
        <v>609</v>
      </c>
      <c r="D80" s="97" t="s">
        <v>610</v>
      </c>
      <c r="E80" s="97" t="s">
        <v>611</v>
      </c>
      <c r="F80" s="97"/>
      <c r="G80" s="97"/>
      <c r="H80" s="97" t="s">
        <v>612</v>
      </c>
      <c r="I80" s="97" t="s">
        <v>613</v>
      </c>
      <c r="J80" s="97" t="s">
        <v>614</v>
      </c>
      <c r="K80" s="97">
        <v>156382.43799999999</v>
      </c>
      <c r="L80" s="97">
        <v>186087.32800000001</v>
      </c>
      <c r="M80" s="97">
        <v>556342.48589999997</v>
      </c>
      <c r="N80" s="97">
        <v>686124.87939999998</v>
      </c>
      <c r="O80" s="97">
        <v>52.924172319999997</v>
      </c>
      <c r="P80" s="97">
        <v>-8.6492567690000008</v>
      </c>
    </row>
    <row r="81" spans="1:16" x14ac:dyDescent="0.3">
      <c r="A81" s="97" t="s">
        <v>615</v>
      </c>
      <c r="B81" s="97" t="s">
        <v>616</v>
      </c>
      <c r="C81" s="97" t="s">
        <v>617</v>
      </c>
      <c r="D81" s="97" t="s">
        <v>618</v>
      </c>
      <c r="E81" s="97" t="s">
        <v>137</v>
      </c>
      <c r="F81" s="97"/>
      <c r="G81" s="97"/>
      <c r="H81" s="97" t="s">
        <v>138</v>
      </c>
      <c r="I81" s="97" t="s">
        <v>619</v>
      </c>
      <c r="J81" s="97" t="s">
        <v>140</v>
      </c>
      <c r="K81" s="97">
        <v>191294.44099999999</v>
      </c>
      <c r="L81" s="97">
        <v>67683.585999999996</v>
      </c>
      <c r="M81" s="97">
        <v>591246.3297</v>
      </c>
      <c r="N81" s="97">
        <v>567746.45330000005</v>
      </c>
      <c r="O81" s="97">
        <v>51.861847470000001</v>
      </c>
      <c r="P81" s="97">
        <v>-8.1270916809999996</v>
      </c>
    </row>
    <row r="82" spans="1:16" x14ac:dyDescent="0.3">
      <c r="A82" s="97" t="s">
        <v>620</v>
      </c>
      <c r="B82" s="97" t="s">
        <v>621</v>
      </c>
      <c r="C82" s="97" t="s">
        <v>622</v>
      </c>
      <c r="D82" s="97" t="s">
        <v>623</v>
      </c>
      <c r="E82" s="97" t="s">
        <v>563</v>
      </c>
      <c r="F82" s="97" t="s">
        <v>158</v>
      </c>
      <c r="G82" s="97"/>
      <c r="H82" s="97" t="s">
        <v>159</v>
      </c>
      <c r="I82" s="97" t="s">
        <v>624</v>
      </c>
      <c r="J82" s="97" t="s">
        <v>161</v>
      </c>
      <c r="K82" s="97">
        <v>207315.641</v>
      </c>
      <c r="L82" s="97">
        <v>146733.20300000001</v>
      </c>
      <c r="M82" s="97">
        <v>607264.50580000004</v>
      </c>
      <c r="N82" s="97">
        <v>646778.95810000005</v>
      </c>
      <c r="O82" s="97">
        <v>52.572262940000002</v>
      </c>
      <c r="P82" s="97">
        <v>-7.8928327500000002</v>
      </c>
    </row>
    <row r="83" spans="1:16" x14ac:dyDescent="0.3">
      <c r="A83" s="97" t="s">
        <v>625</v>
      </c>
      <c r="B83" s="97" t="s">
        <v>626</v>
      </c>
      <c r="C83" s="97" t="s">
        <v>626</v>
      </c>
      <c r="D83" s="97" t="s">
        <v>627</v>
      </c>
      <c r="E83" s="97" t="s">
        <v>628</v>
      </c>
      <c r="F83" s="97"/>
      <c r="G83" s="97"/>
      <c r="H83" s="97" t="s">
        <v>138</v>
      </c>
      <c r="I83" s="97" t="s">
        <v>629</v>
      </c>
      <c r="J83" s="97" t="s">
        <v>347</v>
      </c>
      <c r="K83" s="97">
        <v>165570.1</v>
      </c>
      <c r="L83" s="97">
        <v>72136.100000000006</v>
      </c>
      <c r="M83" s="97">
        <v>565527.55229999998</v>
      </c>
      <c r="N83" s="97">
        <v>572198.14789999998</v>
      </c>
      <c r="O83" s="97">
        <v>51.900867099999999</v>
      </c>
      <c r="P83" s="97">
        <v>-8.5009291129999998</v>
      </c>
    </row>
    <row r="84" spans="1:16" x14ac:dyDescent="0.3">
      <c r="A84" s="97" t="s">
        <v>630</v>
      </c>
      <c r="B84" s="97" t="s">
        <v>631</v>
      </c>
      <c r="C84" s="97" t="s">
        <v>631</v>
      </c>
      <c r="D84" s="97" t="s">
        <v>632</v>
      </c>
      <c r="E84" s="97" t="s">
        <v>418</v>
      </c>
      <c r="F84" s="97" t="s">
        <v>224</v>
      </c>
      <c r="G84" s="97"/>
      <c r="H84" s="97" t="s">
        <v>225</v>
      </c>
      <c r="I84" s="97" t="s">
        <v>633</v>
      </c>
      <c r="J84" s="97" t="s">
        <v>227</v>
      </c>
      <c r="K84" s="97">
        <v>295336.64299999998</v>
      </c>
      <c r="L84" s="97">
        <v>297637.92800000001</v>
      </c>
      <c r="M84" s="97">
        <v>695267.35309999995</v>
      </c>
      <c r="N84" s="97">
        <v>797650.70360000001</v>
      </c>
      <c r="O84" s="97">
        <v>53.9194496</v>
      </c>
      <c r="P84" s="97">
        <v>-6.5497066439999996</v>
      </c>
    </row>
    <row r="85" spans="1:16" x14ac:dyDescent="0.3">
      <c r="A85" s="97" t="s">
        <v>634</v>
      </c>
      <c r="B85" s="97" t="s">
        <v>635</v>
      </c>
      <c r="C85" s="97" t="s">
        <v>636</v>
      </c>
      <c r="D85" s="97" t="s">
        <v>209</v>
      </c>
      <c r="E85" s="97" t="s">
        <v>210</v>
      </c>
      <c r="F85" s="97"/>
      <c r="G85" s="97"/>
      <c r="H85" s="97" t="s">
        <v>211</v>
      </c>
      <c r="I85" s="97" t="s">
        <v>637</v>
      </c>
      <c r="J85" s="97" t="s">
        <v>213</v>
      </c>
      <c r="K85" s="97">
        <v>245206.57800000001</v>
      </c>
      <c r="L85" s="97">
        <v>171192.57800000001</v>
      </c>
      <c r="M85" s="97">
        <v>645147.41269999999</v>
      </c>
      <c r="N85" s="97">
        <v>671232.86120000004</v>
      </c>
      <c r="O85" s="97">
        <v>52.790213829999999</v>
      </c>
      <c r="P85" s="97">
        <v>-7.3306500300000002</v>
      </c>
    </row>
    <row r="86" spans="1:16" x14ac:dyDescent="0.3">
      <c r="A86" s="97" t="s">
        <v>638</v>
      </c>
      <c r="B86" s="97" t="s">
        <v>639</v>
      </c>
      <c r="C86" s="97" t="s">
        <v>639</v>
      </c>
      <c r="D86" s="97" t="s">
        <v>640</v>
      </c>
      <c r="E86" s="97" t="s">
        <v>641</v>
      </c>
      <c r="F86" s="97" t="s">
        <v>224</v>
      </c>
      <c r="G86" s="97"/>
      <c r="H86" s="97" t="s">
        <v>225</v>
      </c>
      <c r="I86" s="97" t="s">
        <v>642</v>
      </c>
      <c r="J86" s="97" t="s">
        <v>227</v>
      </c>
      <c r="K86" s="97">
        <v>316705.5</v>
      </c>
      <c r="L86" s="97">
        <v>309313.375</v>
      </c>
      <c r="M86" s="97">
        <v>716631.66870000004</v>
      </c>
      <c r="N86" s="97">
        <v>809323.52150000003</v>
      </c>
      <c r="O86" s="97">
        <v>54.019924009999997</v>
      </c>
      <c r="P86" s="97">
        <v>-6.220162771</v>
      </c>
    </row>
    <row r="87" spans="1:16" x14ac:dyDescent="0.3">
      <c r="A87" s="97" t="s">
        <v>643</v>
      </c>
      <c r="B87" s="97" t="s">
        <v>644</v>
      </c>
      <c r="C87" s="97" t="s">
        <v>644</v>
      </c>
      <c r="D87" s="97" t="s">
        <v>645</v>
      </c>
      <c r="E87" s="97" t="s">
        <v>137</v>
      </c>
      <c r="F87" s="97"/>
      <c r="G87" s="97"/>
      <c r="H87" s="97" t="s">
        <v>138</v>
      </c>
      <c r="I87" s="97" t="s">
        <v>646</v>
      </c>
      <c r="J87" s="97" t="s">
        <v>140</v>
      </c>
      <c r="K87" s="97">
        <v>139015.82800000001</v>
      </c>
      <c r="L87" s="97">
        <v>98039.991999999998</v>
      </c>
      <c r="M87" s="97">
        <v>538979.13989999995</v>
      </c>
      <c r="N87" s="97">
        <v>598096.60510000004</v>
      </c>
      <c r="O87" s="97">
        <v>52.13136514</v>
      </c>
      <c r="P87" s="97">
        <v>-8.8912864660000004</v>
      </c>
    </row>
    <row r="88" spans="1:16" x14ac:dyDescent="0.3">
      <c r="A88" s="97" t="s">
        <v>647</v>
      </c>
      <c r="B88" s="97" t="s">
        <v>648</v>
      </c>
      <c r="C88" s="97" t="s">
        <v>649</v>
      </c>
      <c r="D88" s="97" t="s">
        <v>650</v>
      </c>
      <c r="E88" s="97" t="s">
        <v>586</v>
      </c>
      <c r="F88" s="97"/>
      <c r="G88" s="97"/>
      <c r="H88" s="97" t="s">
        <v>540</v>
      </c>
      <c r="I88" s="97" t="s">
        <v>651</v>
      </c>
      <c r="J88" s="97" t="s">
        <v>542</v>
      </c>
      <c r="K88" s="97">
        <v>125180.32</v>
      </c>
      <c r="L88" s="97">
        <v>151359.82800000001</v>
      </c>
      <c r="M88" s="97">
        <v>525146.90179999999</v>
      </c>
      <c r="N88" s="97">
        <v>651405.03</v>
      </c>
      <c r="O88" s="97">
        <v>52.608735330000002</v>
      </c>
      <c r="P88" s="97">
        <v>-9.1051808229999995</v>
      </c>
    </row>
    <row r="89" spans="1:16" x14ac:dyDescent="0.3">
      <c r="A89" s="97" t="s">
        <v>652</v>
      </c>
      <c r="B89" s="97" t="s">
        <v>653</v>
      </c>
      <c r="C89" s="97" t="s">
        <v>654</v>
      </c>
      <c r="D89" s="97" t="s">
        <v>655</v>
      </c>
      <c r="E89" s="97" t="s">
        <v>656</v>
      </c>
      <c r="F89" s="97" t="s">
        <v>657</v>
      </c>
      <c r="G89" s="97"/>
      <c r="H89" s="97" t="s">
        <v>175</v>
      </c>
      <c r="I89" s="97" t="s">
        <v>658</v>
      </c>
      <c r="J89" s="97" t="s">
        <v>659</v>
      </c>
      <c r="K89" s="97">
        <v>318188.84399999998</v>
      </c>
      <c r="L89" s="97">
        <v>225197.90599999999</v>
      </c>
      <c r="M89" s="97">
        <v>718114.24620000005</v>
      </c>
      <c r="N89" s="97">
        <v>725226.1666</v>
      </c>
      <c r="O89" s="97">
        <v>53.264215470000003</v>
      </c>
      <c r="P89" s="97">
        <v>-6.2294804890000002</v>
      </c>
    </row>
    <row r="90" spans="1:16" x14ac:dyDescent="0.3">
      <c r="A90" s="97" t="s">
        <v>660</v>
      </c>
      <c r="B90" s="97" t="s">
        <v>661</v>
      </c>
      <c r="C90" s="97" t="s">
        <v>661</v>
      </c>
      <c r="D90" s="97" t="s">
        <v>662</v>
      </c>
      <c r="E90" s="97" t="s">
        <v>388</v>
      </c>
      <c r="F90" s="97"/>
      <c r="G90" s="97"/>
      <c r="H90" s="97" t="s">
        <v>389</v>
      </c>
      <c r="I90" s="97" t="s">
        <v>663</v>
      </c>
      <c r="J90" s="97" t="s">
        <v>391</v>
      </c>
      <c r="K90" s="97">
        <v>212489.89199999999</v>
      </c>
      <c r="L90" s="97">
        <v>84286.038</v>
      </c>
      <c r="M90" s="97">
        <v>612437.30630000005</v>
      </c>
      <c r="N90" s="97">
        <v>584345.21530000004</v>
      </c>
      <c r="O90" s="97">
        <v>52.010984360000002</v>
      </c>
      <c r="P90" s="97">
        <v>-7.8188270900000001</v>
      </c>
    </row>
    <row r="91" spans="1:16" x14ac:dyDescent="0.3">
      <c r="A91" s="97" t="s">
        <v>664</v>
      </c>
      <c r="B91" s="97" t="s">
        <v>432</v>
      </c>
      <c r="C91" s="97" t="s">
        <v>665</v>
      </c>
      <c r="D91" s="97" t="s">
        <v>666</v>
      </c>
      <c r="E91" s="97" t="s">
        <v>667</v>
      </c>
      <c r="F91" s="97" t="s">
        <v>246</v>
      </c>
      <c r="G91" s="97"/>
      <c r="H91" s="97" t="s">
        <v>247</v>
      </c>
      <c r="I91" s="97" t="s">
        <v>668</v>
      </c>
      <c r="J91" s="97" t="s">
        <v>249</v>
      </c>
      <c r="K91" s="97">
        <v>279574.5</v>
      </c>
      <c r="L91" s="97">
        <v>244434.6</v>
      </c>
      <c r="M91" s="97">
        <v>679508.32250000001</v>
      </c>
      <c r="N91" s="97">
        <v>744458.92169999995</v>
      </c>
      <c r="O91" s="97">
        <v>53.444208850000003</v>
      </c>
      <c r="P91" s="97">
        <v>-6.8031763139999999</v>
      </c>
    </row>
    <row r="92" spans="1:16" x14ac:dyDescent="0.3">
      <c r="A92" s="97" t="s">
        <v>669</v>
      </c>
      <c r="B92" s="97" t="s">
        <v>670</v>
      </c>
      <c r="C92" s="97" t="s">
        <v>671</v>
      </c>
      <c r="D92" s="97" t="s">
        <v>672</v>
      </c>
      <c r="E92" s="97" t="s">
        <v>673</v>
      </c>
      <c r="F92" s="97" t="s">
        <v>674</v>
      </c>
      <c r="G92" s="97"/>
      <c r="H92" s="97" t="s">
        <v>466</v>
      </c>
      <c r="I92" s="97" t="s">
        <v>675</v>
      </c>
      <c r="J92" s="97" t="s">
        <v>468</v>
      </c>
      <c r="K92" s="97">
        <v>132953.891</v>
      </c>
      <c r="L92" s="97">
        <v>298292.93800000002</v>
      </c>
      <c r="M92" s="97">
        <v>532919.58900000004</v>
      </c>
      <c r="N92" s="97">
        <v>798306.43790000002</v>
      </c>
      <c r="O92" s="97">
        <v>53.929756140000002</v>
      </c>
      <c r="P92" s="97">
        <v>-9.0214269589999994</v>
      </c>
    </row>
    <row r="93" spans="1:16" x14ac:dyDescent="0.3">
      <c r="A93" s="97" t="s">
        <v>676</v>
      </c>
      <c r="B93" s="97" t="s">
        <v>677</v>
      </c>
      <c r="C93" s="97" t="s">
        <v>677</v>
      </c>
      <c r="D93" s="97" t="s">
        <v>678</v>
      </c>
      <c r="E93" s="97" t="s">
        <v>679</v>
      </c>
      <c r="F93" s="97" t="s">
        <v>449</v>
      </c>
      <c r="G93" s="97"/>
      <c r="H93" s="97" t="s">
        <v>151</v>
      </c>
      <c r="I93" s="97" t="s">
        <v>680</v>
      </c>
      <c r="J93" s="97" t="s">
        <v>153</v>
      </c>
      <c r="K93" s="97">
        <v>83385.8</v>
      </c>
      <c r="L93" s="97">
        <v>135684</v>
      </c>
      <c r="M93" s="97">
        <v>483361.3002</v>
      </c>
      <c r="N93" s="97">
        <v>635732.80689999997</v>
      </c>
      <c r="O93" s="97">
        <v>52.46057364</v>
      </c>
      <c r="P93" s="97">
        <v>-9.7163825260000003</v>
      </c>
    </row>
    <row r="94" spans="1:16" x14ac:dyDescent="0.3">
      <c r="A94" s="97" t="s">
        <v>681</v>
      </c>
      <c r="B94" s="97" t="s">
        <v>682</v>
      </c>
      <c r="C94" s="97" t="s">
        <v>682</v>
      </c>
      <c r="D94" s="97" t="s">
        <v>592</v>
      </c>
      <c r="E94" s="97" t="s">
        <v>593</v>
      </c>
      <c r="F94" s="97"/>
      <c r="G94" s="97"/>
      <c r="H94" s="97" t="s">
        <v>594</v>
      </c>
      <c r="I94" s="97" t="s">
        <v>683</v>
      </c>
      <c r="J94" s="97" t="s">
        <v>596</v>
      </c>
      <c r="K94" s="97">
        <v>206095.56700000001</v>
      </c>
      <c r="L94" s="97">
        <v>204685.902</v>
      </c>
      <c r="M94" s="97">
        <v>606045.00569999998</v>
      </c>
      <c r="N94" s="97">
        <v>704719.17940000002</v>
      </c>
      <c r="O94" s="97">
        <v>53.093026950000002</v>
      </c>
      <c r="P94" s="97">
        <v>-7.9097501279999998</v>
      </c>
    </row>
    <row r="95" spans="1:16" x14ac:dyDescent="0.3">
      <c r="A95" s="97" t="s">
        <v>684</v>
      </c>
      <c r="B95" s="97" t="s">
        <v>685</v>
      </c>
      <c r="C95" s="97" t="s">
        <v>686</v>
      </c>
      <c r="D95" s="97" t="s">
        <v>687</v>
      </c>
      <c r="E95" s="97" t="s">
        <v>688</v>
      </c>
      <c r="F95" s="97" t="s">
        <v>224</v>
      </c>
      <c r="G95" s="97"/>
      <c r="H95" s="97" t="s">
        <v>247</v>
      </c>
      <c r="I95" s="97" t="s">
        <v>689</v>
      </c>
      <c r="J95" s="97" t="s">
        <v>249</v>
      </c>
      <c r="K95" s="97">
        <v>291724.375</v>
      </c>
      <c r="L95" s="97">
        <v>286526.31300000002</v>
      </c>
      <c r="M95" s="97">
        <v>691655.80409999995</v>
      </c>
      <c r="N95" s="97">
        <v>786541.50170000002</v>
      </c>
      <c r="O95" s="97">
        <v>53.820301630000003</v>
      </c>
      <c r="P95" s="97">
        <v>-6.6079866100000002</v>
      </c>
    </row>
    <row r="96" spans="1:16" x14ac:dyDescent="0.3">
      <c r="A96" s="97" t="s">
        <v>690</v>
      </c>
      <c r="B96" s="97" t="s">
        <v>691</v>
      </c>
      <c r="C96" s="97" t="s">
        <v>691</v>
      </c>
      <c r="D96" s="97" t="s">
        <v>692</v>
      </c>
      <c r="E96" s="97" t="s">
        <v>693</v>
      </c>
      <c r="F96" s="97" t="s">
        <v>694</v>
      </c>
      <c r="G96" s="97"/>
      <c r="H96" s="97" t="s">
        <v>437</v>
      </c>
      <c r="I96" s="97" t="s">
        <v>695</v>
      </c>
      <c r="J96" s="97" t="s">
        <v>439</v>
      </c>
      <c r="K96" s="97">
        <v>191821.17199999999</v>
      </c>
      <c r="L96" s="97">
        <v>426793.25</v>
      </c>
      <c r="M96" s="97">
        <v>591774.86869999999</v>
      </c>
      <c r="N96" s="97">
        <v>926778.74780000001</v>
      </c>
      <c r="O96" s="97">
        <v>55.088377219999998</v>
      </c>
      <c r="P96" s="97">
        <v>-8.1288359809999999</v>
      </c>
    </row>
    <row r="97" spans="1:16" x14ac:dyDescent="0.3">
      <c r="A97" s="97" t="s">
        <v>696</v>
      </c>
      <c r="B97" s="97" t="s">
        <v>697</v>
      </c>
      <c r="C97" s="97" t="s">
        <v>697</v>
      </c>
      <c r="D97" s="97" t="s">
        <v>698</v>
      </c>
      <c r="E97" s="97" t="s">
        <v>189</v>
      </c>
      <c r="F97" s="97" t="s">
        <v>699</v>
      </c>
      <c r="G97" s="97"/>
      <c r="H97" s="97" t="s">
        <v>175</v>
      </c>
      <c r="I97" s="97" t="s">
        <v>700</v>
      </c>
      <c r="J97" s="97" t="s">
        <v>184</v>
      </c>
      <c r="K97" s="97">
        <v>313796.16800000001</v>
      </c>
      <c r="L97" s="97">
        <v>227565.53200000001</v>
      </c>
      <c r="M97" s="97">
        <v>713722.52899999998</v>
      </c>
      <c r="N97" s="97">
        <v>727593.30579999997</v>
      </c>
      <c r="O97" s="97">
        <v>53.286438709999999</v>
      </c>
      <c r="P97" s="97">
        <v>-6.2944328450000002</v>
      </c>
    </row>
    <row r="98" spans="1:16" x14ac:dyDescent="0.3">
      <c r="A98" s="97" t="s">
        <v>701</v>
      </c>
      <c r="B98" s="97" t="s">
        <v>702</v>
      </c>
      <c r="C98" s="97" t="s">
        <v>703</v>
      </c>
      <c r="D98" s="97" t="s">
        <v>704</v>
      </c>
      <c r="E98" s="97" t="s">
        <v>705</v>
      </c>
      <c r="F98" s="97" t="s">
        <v>706</v>
      </c>
      <c r="G98" s="97"/>
      <c r="H98" s="97" t="s">
        <v>307</v>
      </c>
      <c r="I98" s="97" t="s">
        <v>707</v>
      </c>
      <c r="J98" s="97" t="s">
        <v>309</v>
      </c>
      <c r="K98" s="97">
        <v>167565.1</v>
      </c>
      <c r="L98" s="97">
        <v>212232.2</v>
      </c>
      <c r="M98" s="97">
        <v>567522.87950000004</v>
      </c>
      <c r="N98" s="97">
        <v>712264.05830000003</v>
      </c>
      <c r="O98" s="97">
        <v>53.159878999999997</v>
      </c>
      <c r="P98" s="97">
        <v>-8.485626881</v>
      </c>
    </row>
    <row r="99" spans="1:16" x14ac:dyDescent="0.3">
      <c r="A99" s="97" t="s">
        <v>708</v>
      </c>
      <c r="B99" s="97" t="s">
        <v>709</v>
      </c>
      <c r="C99" s="97" t="s">
        <v>710</v>
      </c>
      <c r="D99" s="97" t="s">
        <v>711</v>
      </c>
      <c r="E99" s="97" t="s">
        <v>712</v>
      </c>
      <c r="F99" s="97" t="s">
        <v>713</v>
      </c>
      <c r="G99" s="97"/>
      <c r="H99" s="97" t="s">
        <v>515</v>
      </c>
      <c r="I99" s="97" t="s">
        <v>714</v>
      </c>
      <c r="J99" s="97" t="s">
        <v>517</v>
      </c>
      <c r="K99" s="97">
        <v>291133.84399999998</v>
      </c>
      <c r="L99" s="97">
        <v>156358.734</v>
      </c>
      <c r="M99" s="97">
        <v>691064.70759999997</v>
      </c>
      <c r="N99" s="97">
        <v>656401.96739999996</v>
      </c>
      <c r="O99" s="97">
        <v>52.651160920000002</v>
      </c>
      <c r="P99" s="97">
        <v>-6.6541485050000002</v>
      </c>
    </row>
    <row r="100" spans="1:16" x14ac:dyDescent="0.3">
      <c r="A100" s="97" t="s">
        <v>715</v>
      </c>
      <c r="B100" s="97" t="s">
        <v>716</v>
      </c>
      <c r="C100" s="97" t="s">
        <v>717</v>
      </c>
      <c r="D100" s="97" t="s">
        <v>718</v>
      </c>
      <c r="E100" s="97" t="s">
        <v>719</v>
      </c>
      <c r="F100" s="97"/>
      <c r="G100" s="97"/>
      <c r="H100" s="97" t="s">
        <v>138</v>
      </c>
      <c r="I100" s="97" t="s">
        <v>720</v>
      </c>
      <c r="J100" s="97" t="s">
        <v>140</v>
      </c>
      <c r="K100" s="97">
        <v>167481.125</v>
      </c>
      <c r="L100" s="97">
        <v>107458.17200000001</v>
      </c>
      <c r="M100" s="97">
        <v>567438.35730000003</v>
      </c>
      <c r="N100" s="97">
        <v>607512.60179999995</v>
      </c>
      <c r="O100" s="97">
        <v>52.218408779999997</v>
      </c>
      <c r="P100" s="97">
        <v>-8.4765296219999993</v>
      </c>
    </row>
    <row r="101" spans="1:16" x14ac:dyDescent="0.3">
      <c r="A101" s="97" t="s">
        <v>721</v>
      </c>
      <c r="B101" s="97" t="s">
        <v>722</v>
      </c>
      <c r="C101" s="97" t="s">
        <v>722</v>
      </c>
      <c r="D101" s="97" t="s">
        <v>723</v>
      </c>
      <c r="E101" s="97" t="s">
        <v>724</v>
      </c>
      <c r="F101" s="97" t="s">
        <v>224</v>
      </c>
      <c r="G101" s="97"/>
      <c r="H101" s="97" t="s">
        <v>225</v>
      </c>
      <c r="I101" s="97" t="s">
        <v>725</v>
      </c>
      <c r="J101" s="97" t="s">
        <v>227</v>
      </c>
      <c r="K101" s="97">
        <v>312028.25</v>
      </c>
      <c r="L101" s="97">
        <v>285496.75</v>
      </c>
      <c r="M101" s="97">
        <v>711955.29969999997</v>
      </c>
      <c r="N101" s="97">
        <v>785512.05260000005</v>
      </c>
      <c r="O101" s="97">
        <v>53.807082219999998</v>
      </c>
      <c r="P101" s="97">
        <v>-6.3002002519999998</v>
      </c>
    </row>
    <row r="102" spans="1:16" x14ac:dyDescent="0.3">
      <c r="A102" s="97" t="s">
        <v>726</v>
      </c>
      <c r="B102" s="97" t="s">
        <v>727</v>
      </c>
      <c r="C102" s="97" t="s">
        <v>727</v>
      </c>
      <c r="D102" s="97" t="s">
        <v>728</v>
      </c>
      <c r="E102" s="97" t="s">
        <v>729</v>
      </c>
      <c r="F102" s="97" t="s">
        <v>611</v>
      </c>
      <c r="G102" s="97"/>
      <c r="H102" s="97" t="s">
        <v>612</v>
      </c>
      <c r="I102" s="97" t="s">
        <v>730</v>
      </c>
      <c r="J102" s="97" t="s">
        <v>614</v>
      </c>
      <c r="K102" s="97">
        <v>130426.016</v>
      </c>
      <c r="L102" s="97">
        <v>182614.484</v>
      </c>
      <c r="M102" s="97">
        <v>530391.63699999999</v>
      </c>
      <c r="N102" s="97">
        <v>682652.92379999999</v>
      </c>
      <c r="O102" s="97">
        <v>52.890237759999998</v>
      </c>
      <c r="P102" s="97">
        <v>-9.0343878429999993</v>
      </c>
    </row>
    <row r="103" spans="1:16" x14ac:dyDescent="0.3">
      <c r="A103" s="97" t="s">
        <v>731</v>
      </c>
      <c r="B103" s="97" t="s">
        <v>732</v>
      </c>
      <c r="C103" s="97" t="s">
        <v>733</v>
      </c>
      <c r="D103" s="97" t="s">
        <v>734</v>
      </c>
      <c r="E103" s="97" t="s">
        <v>735</v>
      </c>
      <c r="F103" s="97" t="s">
        <v>736</v>
      </c>
      <c r="G103" s="97"/>
      <c r="H103" s="97" t="s">
        <v>175</v>
      </c>
      <c r="I103" s="97" t="s">
        <v>737</v>
      </c>
      <c r="J103" s="97" t="s">
        <v>198</v>
      </c>
      <c r="K103" s="97">
        <v>318248.408</v>
      </c>
      <c r="L103" s="97">
        <v>234019.462</v>
      </c>
      <c r="M103" s="97">
        <v>718173.84420000005</v>
      </c>
      <c r="N103" s="97">
        <v>734045.82180000003</v>
      </c>
      <c r="O103" s="97">
        <v>53.343426379999997</v>
      </c>
      <c r="P103" s="97">
        <v>-6.2253048489999996</v>
      </c>
    </row>
    <row r="104" spans="1:16" x14ac:dyDescent="0.3">
      <c r="A104" s="97" t="s">
        <v>738</v>
      </c>
      <c r="B104" s="97" t="s">
        <v>739</v>
      </c>
      <c r="C104" s="97" t="s">
        <v>739</v>
      </c>
      <c r="D104" s="97" t="s">
        <v>740</v>
      </c>
      <c r="E104" s="97" t="s">
        <v>741</v>
      </c>
      <c r="F104" s="97" t="s">
        <v>742</v>
      </c>
      <c r="G104" s="97"/>
      <c r="H104" s="97" t="s">
        <v>546</v>
      </c>
      <c r="I104" s="97" t="s">
        <v>743</v>
      </c>
      <c r="J104" s="97" t="s">
        <v>548</v>
      </c>
      <c r="K104" s="97">
        <v>137524.03099999999</v>
      </c>
      <c r="L104" s="97">
        <v>334211.34399999998</v>
      </c>
      <c r="M104" s="97">
        <v>537488.93570000003</v>
      </c>
      <c r="N104" s="97">
        <v>834217.07929999998</v>
      </c>
      <c r="O104" s="97">
        <v>54.252968629999998</v>
      </c>
      <c r="P104" s="97">
        <v>-8.9592756569999992</v>
      </c>
    </row>
    <row r="105" spans="1:16" x14ac:dyDescent="0.3">
      <c r="A105" s="97" t="s">
        <v>744</v>
      </c>
      <c r="B105" s="97" t="s">
        <v>745</v>
      </c>
      <c r="C105" s="97" t="s">
        <v>746</v>
      </c>
      <c r="D105" s="97" t="s">
        <v>747</v>
      </c>
      <c r="E105" s="97" t="s">
        <v>729</v>
      </c>
      <c r="F105" s="97" t="s">
        <v>611</v>
      </c>
      <c r="G105" s="97"/>
      <c r="H105" s="97" t="s">
        <v>612</v>
      </c>
      <c r="I105" s="97" t="s">
        <v>748</v>
      </c>
      <c r="J105" s="97" t="s">
        <v>614</v>
      </c>
      <c r="K105" s="97">
        <v>104320.641</v>
      </c>
      <c r="L105" s="97">
        <v>172978.07800000001</v>
      </c>
      <c r="M105" s="97">
        <v>504291.83390000003</v>
      </c>
      <c r="N105" s="97">
        <v>673018.73540000001</v>
      </c>
      <c r="O105" s="97">
        <v>52.799665470000001</v>
      </c>
      <c r="P105" s="97">
        <v>-9.4192953339999992</v>
      </c>
    </row>
    <row r="106" spans="1:16" x14ac:dyDescent="0.3">
      <c r="A106" s="97" t="s">
        <v>749</v>
      </c>
      <c r="B106" s="97" t="s">
        <v>750</v>
      </c>
      <c r="C106" s="97" t="s">
        <v>751</v>
      </c>
      <c r="D106" s="97" t="s">
        <v>752</v>
      </c>
      <c r="E106" s="97" t="s">
        <v>753</v>
      </c>
      <c r="F106" s="97" t="s">
        <v>754</v>
      </c>
      <c r="G106" s="97"/>
      <c r="H106" s="97" t="s">
        <v>276</v>
      </c>
      <c r="I106" s="97" t="s">
        <v>755</v>
      </c>
      <c r="J106" s="97" t="s">
        <v>278</v>
      </c>
      <c r="K106" s="97">
        <v>241502.71900000001</v>
      </c>
      <c r="L106" s="97">
        <v>272412.34399999998</v>
      </c>
      <c r="M106" s="97">
        <v>641444.89210000006</v>
      </c>
      <c r="N106" s="97">
        <v>772430.84089999995</v>
      </c>
      <c r="O106" s="97">
        <v>53.699931650000003</v>
      </c>
      <c r="P106" s="97">
        <v>-7.3723720879999997</v>
      </c>
    </row>
    <row r="107" spans="1:16" x14ac:dyDescent="0.3">
      <c r="A107" s="97" t="s">
        <v>756</v>
      </c>
      <c r="B107" s="97" t="s">
        <v>757</v>
      </c>
      <c r="C107" s="97" t="s">
        <v>757</v>
      </c>
      <c r="D107" s="97" t="s">
        <v>758</v>
      </c>
      <c r="E107" s="97" t="s">
        <v>428</v>
      </c>
      <c r="F107" s="97" t="s">
        <v>158</v>
      </c>
      <c r="G107" s="97"/>
      <c r="H107" s="97" t="s">
        <v>159</v>
      </c>
      <c r="I107" s="97" t="s">
        <v>759</v>
      </c>
      <c r="J107" s="97" t="s">
        <v>430</v>
      </c>
      <c r="K107" s="97">
        <v>214947.609</v>
      </c>
      <c r="L107" s="97">
        <v>153446.18799999999</v>
      </c>
      <c r="M107" s="97">
        <v>614894.86600000004</v>
      </c>
      <c r="N107" s="97">
        <v>653490.45609999995</v>
      </c>
      <c r="O107" s="97">
        <v>52.632430470000003</v>
      </c>
      <c r="P107" s="97">
        <v>-7.7799669580000002</v>
      </c>
    </row>
    <row r="108" spans="1:16" x14ac:dyDescent="0.3">
      <c r="A108" s="97" t="s">
        <v>760</v>
      </c>
      <c r="B108" s="97" t="s">
        <v>761</v>
      </c>
      <c r="C108" s="97" t="s">
        <v>762</v>
      </c>
      <c r="D108" s="97" t="s">
        <v>763</v>
      </c>
      <c r="E108" s="97" t="s">
        <v>552</v>
      </c>
      <c r="F108" s="97"/>
      <c r="G108" s="97"/>
      <c r="H108" s="97" t="s">
        <v>138</v>
      </c>
      <c r="I108" s="97" t="s">
        <v>764</v>
      </c>
      <c r="J108" s="97" t="s">
        <v>140</v>
      </c>
      <c r="K108" s="97">
        <v>177061.04699999999</v>
      </c>
      <c r="L108" s="97">
        <v>109393.383</v>
      </c>
      <c r="M108" s="97">
        <v>577016.22660000005</v>
      </c>
      <c r="N108" s="97">
        <v>609447.34420000005</v>
      </c>
      <c r="O108" s="97">
        <v>52.236281849999997</v>
      </c>
      <c r="P108" s="97">
        <v>-8.3364950590000007</v>
      </c>
    </row>
    <row r="109" spans="1:16" x14ac:dyDescent="0.3">
      <c r="A109" s="97" t="s">
        <v>765</v>
      </c>
      <c r="B109" s="97" t="s">
        <v>766</v>
      </c>
      <c r="C109" s="97" t="s">
        <v>766</v>
      </c>
      <c r="D109" s="97" t="s">
        <v>767</v>
      </c>
      <c r="E109" s="97" t="s">
        <v>449</v>
      </c>
      <c r="F109" s="97"/>
      <c r="G109" s="97"/>
      <c r="H109" s="97" t="s">
        <v>151</v>
      </c>
      <c r="I109" s="97" t="s">
        <v>768</v>
      </c>
      <c r="J109" s="97" t="s">
        <v>153</v>
      </c>
      <c r="K109" s="97">
        <v>98332.394</v>
      </c>
      <c r="L109" s="97">
        <v>133990.87599999999</v>
      </c>
      <c r="M109" s="97">
        <v>498304.66499999998</v>
      </c>
      <c r="N109" s="97">
        <v>634039.96609999996</v>
      </c>
      <c r="O109" s="97">
        <v>52.448348940000002</v>
      </c>
      <c r="P109" s="97">
        <v>-9.4960570610000001</v>
      </c>
    </row>
    <row r="110" spans="1:16" x14ac:dyDescent="0.3">
      <c r="A110" s="97" t="s">
        <v>769</v>
      </c>
      <c r="B110" s="97" t="s">
        <v>770</v>
      </c>
      <c r="C110" s="97" t="s">
        <v>771</v>
      </c>
      <c r="D110" s="97" t="s">
        <v>605</v>
      </c>
      <c r="E110" s="97" t="s">
        <v>158</v>
      </c>
      <c r="F110" s="97"/>
      <c r="G110" s="97"/>
      <c r="H110" s="97" t="s">
        <v>159</v>
      </c>
      <c r="I110" s="97" t="s">
        <v>772</v>
      </c>
      <c r="J110" s="97" t="s">
        <v>430</v>
      </c>
      <c r="K110" s="97">
        <v>172258.21900000001</v>
      </c>
      <c r="L110" s="97">
        <v>162229.90599999999</v>
      </c>
      <c r="M110" s="97">
        <v>572214.71840000001</v>
      </c>
      <c r="N110" s="97">
        <v>662272.51159999997</v>
      </c>
      <c r="O110" s="97">
        <v>52.710854509999997</v>
      </c>
      <c r="P110" s="97">
        <v>-8.4111917609999995</v>
      </c>
    </row>
    <row r="111" spans="1:16" x14ac:dyDescent="0.3">
      <c r="A111" s="97" t="s">
        <v>773</v>
      </c>
      <c r="B111" s="97" t="s">
        <v>774</v>
      </c>
      <c r="C111" s="97" t="s">
        <v>775</v>
      </c>
      <c r="D111" s="97" t="s">
        <v>776</v>
      </c>
      <c r="E111" s="97" t="s">
        <v>777</v>
      </c>
      <c r="F111" s="97" t="s">
        <v>158</v>
      </c>
      <c r="G111" s="97"/>
      <c r="H111" s="97" t="s">
        <v>159</v>
      </c>
      <c r="I111" s="97" t="s">
        <v>778</v>
      </c>
      <c r="J111" s="97" t="s">
        <v>161</v>
      </c>
      <c r="K111" s="97">
        <v>219869.28400000001</v>
      </c>
      <c r="L111" s="97">
        <v>141791.68599999999</v>
      </c>
      <c r="M111" s="97">
        <v>619815.41839999997</v>
      </c>
      <c r="N111" s="97">
        <v>641838.43799999997</v>
      </c>
      <c r="O111" s="97">
        <v>52.527545140000001</v>
      </c>
      <c r="P111" s="97">
        <v>-7.7079762010000001</v>
      </c>
    </row>
    <row r="112" spans="1:16" x14ac:dyDescent="0.3">
      <c r="A112" s="97" t="s">
        <v>779</v>
      </c>
      <c r="B112" s="97" t="s">
        <v>780</v>
      </c>
      <c r="C112" s="97" t="s">
        <v>781</v>
      </c>
      <c r="D112" s="97" t="s">
        <v>288</v>
      </c>
      <c r="E112" s="97" t="s">
        <v>296</v>
      </c>
      <c r="F112" s="97" t="s">
        <v>166</v>
      </c>
      <c r="G112" s="97"/>
      <c r="H112" s="97" t="s">
        <v>167</v>
      </c>
      <c r="I112" s="97" t="s">
        <v>782</v>
      </c>
      <c r="J112" s="97" t="s">
        <v>169</v>
      </c>
      <c r="K112" s="97">
        <v>282119.875</v>
      </c>
      <c r="L112" s="97">
        <v>176947.734</v>
      </c>
      <c r="M112" s="97">
        <v>682052.78969999996</v>
      </c>
      <c r="N112" s="97">
        <v>676986.58039999998</v>
      </c>
      <c r="O112" s="97">
        <v>52.837568060000002</v>
      </c>
      <c r="P112" s="97">
        <v>-6.7821554490000002</v>
      </c>
    </row>
    <row r="113" spans="1:16" x14ac:dyDescent="0.3">
      <c r="A113" s="97" t="s">
        <v>783</v>
      </c>
      <c r="B113" s="97" t="s">
        <v>784</v>
      </c>
      <c r="C113" s="97" t="s">
        <v>785</v>
      </c>
      <c r="D113" s="97" t="s">
        <v>786</v>
      </c>
      <c r="E113" s="97" t="s">
        <v>137</v>
      </c>
      <c r="F113" s="97"/>
      <c r="G113" s="97"/>
      <c r="H113" s="97" t="s">
        <v>138</v>
      </c>
      <c r="I113" s="97" t="s">
        <v>787</v>
      </c>
      <c r="J113" s="97" t="s">
        <v>140</v>
      </c>
      <c r="K113" s="97">
        <v>181927.946</v>
      </c>
      <c r="L113" s="97">
        <v>79726.985000000001</v>
      </c>
      <c r="M113" s="97">
        <v>581881.91689999995</v>
      </c>
      <c r="N113" s="97">
        <v>579787.30929999996</v>
      </c>
      <c r="O113" s="97">
        <v>51.969857480000002</v>
      </c>
      <c r="P113" s="97">
        <v>-8.2636826299999999</v>
      </c>
    </row>
    <row r="114" spans="1:16" x14ac:dyDescent="0.3">
      <c r="A114" s="97" t="s">
        <v>788</v>
      </c>
      <c r="B114" s="97" t="s">
        <v>789</v>
      </c>
      <c r="C114" s="97" t="s">
        <v>790</v>
      </c>
      <c r="D114" s="97" t="s">
        <v>791</v>
      </c>
      <c r="E114" s="97" t="s">
        <v>137</v>
      </c>
      <c r="F114" s="97"/>
      <c r="G114" s="97"/>
      <c r="H114" s="97" t="s">
        <v>138</v>
      </c>
      <c r="I114" s="97" t="s">
        <v>792</v>
      </c>
      <c r="J114" s="97" t="s">
        <v>140</v>
      </c>
      <c r="K114" s="97">
        <v>152764.391</v>
      </c>
      <c r="L114" s="97">
        <v>61068.065999999999</v>
      </c>
      <c r="M114" s="97">
        <v>552724.54059999995</v>
      </c>
      <c r="N114" s="97">
        <v>561132.56720000005</v>
      </c>
      <c r="O114" s="97">
        <v>51.800464580000003</v>
      </c>
      <c r="P114" s="97">
        <v>-8.6854481929999992</v>
      </c>
    </row>
    <row r="115" spans="1:16" x14ac:dyDescent="0.3">
      <c r="A115" s="97" t="s">
        <v>793</v>
      </c>
      <c r="B115" s="97" t="s">
        <v>794</v>
      </c>
      <c r="C115" s="97" t="s">
        <v>794</v>
      </c>
      <c r="D115" s="97" t="s">
        <v>795</v>
      </c>
      <c r="E115" s="97" t="s">
        <v>137</v>
      </c>
      <c r="F115" s="97"/>
      <c r="G115" s="97"/>
      <c r="H115" s="97" t="s">
        <v>138</v>
      </c>
      <c r="I115" s="97" t="s">
        <v>796</v>
      </c>
      <c r="J115" s="97" t="s">
        <v>140</v>
      </c>
      <c r="K115" s="97">
        <v>152034.70000000001</v>
      </c>
      <c r="L115" s="97">
        <v>76384.100000000006</v>
      </c>
      <c r="M115" s="97">
        <v>551995.09019999998</v>
      </c>
      <c r="N115" s="97">
        <v>576445.30660000001</v>
      </c>
      <c r="O115" s="97">
        <v>51.938041239999997</v>
      </c>
      <c r="P115" s="97">
        <v>-8.6981516279999997</v>
      </c>
    </row>
    <row r="116" spans="1:16" x14ac:dyDescent="0.3">
      <c r="A116" s="97" t="s">
        <v>797</v>
      </c>
      <c r="B116" s="97" t="s">
        <v>798</v>
      </c>
      <c r="C116" s="97" t="s">
        <v>798</v>
      </c>
      <c r="D116" s="97" t="s">
        <v>799</v>
      </c>
      <c r="E116" s="97" t="s">
        <v>246</v>
      </c>
      <c r="F116" s="97"/>
      <c r="G116" s="97"/>
      <c r="H116" s="97" t="s">
        <v>247</v>
      </c>
      <c r="I116" s="97" t="s">
        <v>800</v>
      </c>
      <c r="J116" s="97" t="s">
        <v>249</v>
      </c>
      <c r="K116" s="97">
        <v>288623.78100000002</v>
      </c>
      <c r="L116" s="97">
        <v>257554.5</v>
      </c>
      <c r="M116" s="97">
        <v>688555.72400000005</v>
      </c>
      <c r="N116" s="97">
        <v>757575.94700000004</v>
      </c>
      <c r="O116" s="97">
        <v>53.560613750000002</v>
      </c>
      <c r="P116" s="97">
        <v>-6.6633234909999999</v>
      </c>
    </row>
    <row r="117" spans="1:16" x14ac:dyDescent="0.3">
      <c r="A117" s="97" t="s">
        <v>801</v>
      </c>
      <c r="B117" s="97" t="s">
        <v>802</v>
      </c>
      <c r="C117" s="97" t="s">
        <v>803</v>
      </c>
      <c r="D117" s="97" t="s">
        <v>804</v>
      </c>
      <c r="E117" s="97" t="s">
        <v>138</v>
      </c>
      <c r="F117" s="97"/>
      <c r="G117" s="97"/>
      <c r="H117" s="97" t="s">
        <v>138</v>
      </c>
      <c r="I117" s="97" t="s">
        <v>805</v>
      </c>
      <c r="J117" s="97" t="s">
        <v>140</v>
      </c>
      <c r="K117" s="97">
        <v>184386.125</v>
      </c>
      <c r="L117" s="97">
        <v>81872.187999999995</v>
      </c>
      <c r="M117" s="97">
        <v>584339.57810000004</v>
      </c>
      <c r="N117" s="97">
        <v>581932.03700000001</v>
      </c>
      <c r="O117" s="97">
        <v>51.989210960000001</v>
      </c>
      <c r="P117" s="97">
        <v>-8.2280130929999995</v>
      </c>
    </row>
    <row r="118" spans="1:16" x14ac:dyDescent="0.3">
      <c r="A118" s="97" t="s">
        <v>806</v>
      </c>
      <c r="B118" s="97" t="s">
        <v>807</v>
      </c>
      <c r="C118" s="97" t="s">
        <v>807</v>
      </c>
      <c r="D118" s="97" t="s">
        <v>808</v>
      </c>
      <c r="E118" s="97" t="s">
        <v>137</v>
      </c>
      <c r="F118" s="97"/>
      <c r="G118" s="97"/>
      <c r="H118" s="97" t="s">
        <v>138</v>
      </c>
      <c r="I118" s="97" t="s">
        <v>809</v>
      </c>
      <c r="J118" s="97" t="s">
        <v>140</v>
      </c>
      <c r="K118" s="97">
        <v>203931.70300000001</v>
      </c>
      <c r="L118" s="97">
        <v>77866.75</v>
      </c>
      <c r="M118" s="97">
        <v>603880.92550000001</v>
      </c>
      <c r="N118" s="97">
        <v>577927.35600000003</v>
      </c>
      <c r="O118" s="97">
        <v>51.953419949999997</v>
      </c>
      <c r="P118" s="97">
        <v>-7.943539414</v>
      </c>
    </row>
    <row r="119" spans="1:16" x14ac:dyDescent="0.3">
      <c r="A119" s="97" t="s">
        <v>810</v>
      </c>
      <c r="B119" s="97" t="s">
        <v>811</v>
      </c>
      <c r="C119" s="97" t="s">
        <v>811</v>
      </c>
      <c r="D119" s="97" t="s">
        <v>812</v>
      </c>
      <c r="E119" s="97" t="s">
        <v>813</v>
      </c>
      <c r="F119" s="97" t="s">
        <v>586</v>
      </c>
      <c r="G119" s="97"/>
      <c r="H119" s="97" t="s">
        <v>540</v>
      </c>
      <c r="I119" s="97" t="s">
        <v>814</v>
      </c>
      <c r="J119" s="97" t="s">
        <v>542</v>
      </c>
      <c r="K119" s="97">
        <v>155673.4</v>
      </c>
      <c r="L119" s="97">
        <v>142453.79999999999</v>
      </c>
      <c r="M119" s="97">
        <v>555633.36499999999</v>
      </c>
      <c r="N119" s="97">
        <v>642500.75540000002</v>
      </c>
      <c r="O119" s="97">
        <v>52.532052229999998</v>
      </c>
      <c r="P119" s="97">
        <v>-8.6539098889999995</v>
      </c>
    </row>
    <row r="120" spans="1:16" x14ac:dyDescent="0.3">
      <c r="A120" s="97" t="s">
        <v>815</v>
      </c>
      <c r="B120" s="97" t="s">
        <v>816</v>
      </c>
      <c r="C120" s="97" t="s">
        <v>816</v>
      </c>
      <c r="D120" s="97" t="s">
        <v>817</v>
      </c>
      <c r="E120" s="97" t="s">
        <v>818</v>
      </c>
      <c r="F120" s="97"/>
      <c r="G120" s="97"/>
      <c r="H120" s="97" t="s">
        <v>540</v>
      </c>
      <c r="I120" s="97" t="s">
        <v>819</v>
      </c>
      <c r="J120" s="97" t="s">
        <v>542</v>
      </c>
      <c r="K120" s="97">
        <v>140550.79699999999</v>
      </c>
      <c r="L120" s="97">
        <v>126502.258</v>
      </c>
      <c r="M120" s="97">
        <v>540513.93299999996</v>
      </c>
      <c r="N120" s="97">
        <v>626552.7317</v>
      </c>
      <c r="O120" s="97">
        <v>52.387283050000001</v>
      </c>
      <c r="P120" s="97">
        <v>-8.8738845919999996</v>
      </c>
    </row>
    <row r="121" spans="1:16" x14ac:dyDescent="0.3">
      <c r="A121" s="97" t="s">
        <v>820</v>
      </c>
      <c r="B121" s="97" t="s">
        <v>821</v>
      </c>
      <c r="C121" s="97" t="s">
        <v>821</v>
      </c>
      <c r="D121" s="97" t="s">
        <v>822</v>
      </c>
      <c r="E121" s="97" t="s">
        <v>823</v>
      </c>
      <c r="F121" s="97" t="s">
        <v>742</v>
      </c>
      <c r="G121" s="97"/>
      <c r="H121" s="97" t="s">
        <v>546</v>
      </c>
      <c r="I121" s="97" t="s">
        <v>824</v>
      </c>
      <c r="J121" s="97" t="s">
        <v>548</v>
      </c>
      <c r="K121" s="97">
        <v>156840.96900000001</v>
      </c>
      <c r="L121" s="97">
        <v>314607.78100000002</v>
      </c>
      <c r="M121" s="97">
        <v>556801.60710000002</v>
      </c>
      <c r="N121" s="97">
        <v>814617.63769999996</v>
      </c>
      <c r="O121" s="97">
        <v>54.078859690000002</v>
      </c>
      <c r="P121" s="97">
        <v>-8.6601267659999994</v>
      </c>
    </row>
    <row r="122" spans="1:16" x14ac:dyDescent="0.3">
      <c r="A122" s="97" t="s">
        <v>825</v>
      </c>
      <c r="B122" s="97" t="s">
        <v>826</v>
      </c>
      <c r="C122" s="97" t="s">
        <v>827</v>
      </c>
      <c r="D122" s="97" t="s">
        <v>826</v>
      </c>
      <c r="E122" s="97" t="s">
        <v>828</v>
      </c>
      <c r="F122" s="97" t="s">
        <v>706</v>
      </c>
      <c r="G122" s="97"/>
      <c r="H122" s="97" t="s">
        <v>307</v>
      </c>
      <c r="I122" s="97" t="s">
        <v>829</v>
      </c>
      <c r="J122" s="97" t="s">
        <v>309</v>
      </c>
      <c r="K122" s="97">
        <v>137907.04699999999</v>
      </c>
      <c r="L122" s="97">
        <v>224140.359</v>
      </c>
      <c r="M122" s="97">
        <v>537871.28009999997</v>
      </c>
      <c r="N122" s="97">
        <v>724169.81110000005</v>
      </c>
      <c r="O122" s="97">
        <v>53.264230820000002</v>
      </c>
      <c r="P122" s="97">
        <v>-8.9312725569999998</v>
      </c>
    </row>
    <row r="123" spans="1:16" x14ac:dyDescent="0.3">
      <c r="A123" s="97" t="s">
        <v>830</v>
      </c>
      <c r="B123" s="97" t="s">
        <v>831</v>
      </c>
      <c r="C123" s="97" t="s">
        <v>832</v>
      </c>
      <c r="D123" s="97" t="s">
        <v>833</v>
      </c>
      <c r="E123" s="97" t="s">
        <v>307</v>
      </c>
      <c r="F123" s="97"/>
      <c r="G123" s="97"/>
      <c r="H123" s="97" t="s">
        <v>307</v>
      </c>
      <c r="I123" s="97" t="s">
        <v>834</v>
      </c>
      <c r="J123" s="97" t="s">
        <v>315</v>
      </c>
      <c r="K123" s="97">
        <v>129750.333</v>
      </c>
      <c r="L123" s="97">
        <v>225531.74100000001</v>
      </c>
      <c r="M123" s="97">
        <v>529716.33100000001</v>
      </c>
      <c r="N123" s="97">
        <v>725560.93720000004</v>
      </c>
      <c r="O123" s="97">
        <v>53.275713580000001</v>
      </c>
      <c r="P123" s="97">
        <v>-9.0537964169999992</v>
      </c>
    </row>
    <row r="124" spans="1:16" x14ac:dyDescent="0.3">
      <c r="A124" s="97" t="s">
        <v>835</v>
      </c>
      <c r="B124" s="97" t="s">
        <v>836</v>
      </c>
      <c r="C124" s="97" t="s">
        <v>837</v>
      </c>
      <c r="D124" s="97" t="s">
        <v>838</v>
      </c>
      <c r="E124" s="97" t="s">
        <v>839</v>
      </c>
      <c r="F124" s="97"/>
      <c r="G124" s="97"/>
      <c r="H124" s="97" t="s">
        <v>612</v>
      </c>
      <c r="I124" s="97" t="s">
        <v>840</v>
      </c>
      <c r="J124" s="97" t="s">
        <v>614</v>
      </c>
      <c r="K124" s="97">
        <v>162560.03099999999</v>
      </c>
      <c r="L124" s="97">
        <v>163769.92199999999</v>
      </c>
      <c r="M124" s="97">
        <v>562518.62780000002</v>
      </c>
      <c r="N124" s="97">
        <v>663812.24820000003</v>
      </c>
      <c r="O124" s="97">
        <v>52.724108450000003</v>
      </c>
      <c r="P124" s="97">
        <v>-8.5548524809999993</v>
      </c>
    </row>
    <row r="125" spans="1:16" x14ac:dyDescent="0.3">
      <c r="A125" s="97" t="s">
        <v>841</v>
      </c>
      <c r="B125" s="97" t="s">
        <v>842</v>
      </c>
      <c r="C125" s="97" t="s">
        <v>843</v>
      </c>
      <c r="D125" s="97" t="s">
        <v>844</v>
      </c>
      <c r="E125" s="97" t="s">
        <v>845</v>
      </c>
      <c r="F125" s="97"/>
      <c r="G125" s="97"/>
      <c r="H125" s="97" t="s">
        <v>138</v>
      </c>
      <c r="I125" s="97" t="s">
        <v>846</v>
      </c>
      <c r="J125" s="97" t="s">
        <v>140</v>
      </c>
      <c r="K125" s="97">
        <v>140953.71900000001</v>
      </c>
      <c r="L125" s="97">
        <v>75828.366999999998</v>
      </c>
      <c r="M125" s="97">
        <v>540916.49250000005</v>
      </c>
      <c r="N125" s="97">
        <v>575889.75360000005</v>
      </c>
      <c r="O125" s="97">
        <v>51.931982290000001</v>
      </c>
      <c r="P125" s="97">
        <v>-8.8591582960000004</v>
      </c>
    </row>
    <row r="126" spans="1:16" x14ac:dyDescent="0.3">
      <c r="A126" s="97" t="s">
        <v>847</v>
      </c>
      <c r="B126" s="97" t="s">
        <v>848</v>
      </c>
      <c r="C126" s="97" t="s">
        <v>848</v>
      </c>
      <c r="D126" s="97" t="s">
        <v>849</v>
      </c>
      <c r="E126" s="97" t="s">
        <v>850</v>
      </c>
      <c r="F126" s="97" t="s">
        <v>158</v>
      </c>
      <c r="G126" s="97"/>
      <c r="H126" s="97" t="s">
        <v>159</v>
      </c>
      <c r="I126" s="97" t="s">
        <v>851</v>
      </c>
      <c r="J126" s="97" t="s">
        <v>161</v>
      </c>
      <c r="K126" s="97">
        <v>198570.93799999999</v>
      </c>
      <c r="L126" s="97">
        <v>137985.734</v>
      </c>
      <c r="M126" s="97">
        <v>598521.63919999998</v>
      </c>
      <c r="N126" s="97">
        <v>638033.42039999994</v>
      </c>
      <c r="O126" s="97">
        <v>52.493703109999998</v>
      </c>
      <c r="P126" s="97">
        <v>-8.0217701469999998</v>
      </c>
    </row>
    <row r="127" spans="1:16" x14ac:dyDescent="0.3">
      <c r="A127" s="97" t="s">
        <v>852</v>
      </c>
      <c r="B127" s="97" t="s">
        <v>853</v>
      </c>
      <c r="C127" s="97" t="s">
        <v>853</v>
      </c>
      <c r="D127" s="97" t="s">
        <v>854</v>
      </c>
      <c r="E127" s="97" t="s">
        <v>465</v>
      </c>
      <c r="F127" s="97"/>
      <c r="G127" s="97"/>
      <c r="H127" s="97" t="s">
        <v>466</v>
      </c>
      <c r="I127" s="97" t="s">
        <v>855</v>
      </c>
      <c r="J127" s="97" t="s">
        <v>468</v>
      </c>
      <c r="K127" s="97">
        <v>96872.917000000001</v>
      </c>
      <c r="L127" s="97">
        <v>279466.04700000002</v>
      </c>
      <c r="M127" s="97">
        <v>496846.28899999999</v>
      </c>
      <c r="N127" s="97">
        <v>779483.79729999998</v>
      </c>
      <c r="O127" s="97">
        <v>53.75474998</v>
      </c>
      <c r="P127" s="97">
        <v>-9.5642082980000005</v>
      </c>
    </row>
    <row r="128" spans="1:16" x14ac:dyDescent="0.3">
      <c r="A128" s="97" t="s">
        <v>856</v>
      </c>
      <c r="B128" s="97" t="s">
        <v>857</v>
      </c>
      <c r="C128" s="97" t="s">
        <v>857</v>
      </c>
      <c r="D128" s="97" t="s">
        <v>858</v>
      </c>
      <c r="E128" s="97" t="s">
        <v>320</v>
      </c>
      <c r="F128" s="97"/>
      <c r="G128" s="97"/>
      <c r="H128" s="97" t="s">
        <v>321</v>
      </c>
      <c r="I128" s="97" t="s">
        <v>859</v>
      </c>
      <c r="J128" s="97" t="s">
        <v>323</v>
      </c>
      <c r="K128" s="97">
        <v>204822.43799999999</v>
      </c>
      <c r="L128" s="97">
        <v>287002.43800000002</v>
      </c>
      <c r="M128" s="97">
        <v>604772.59109999996</v>
      </c>
      <c r="N128" s="97">
        <v>787017.98699999996</v>
      </c>
      <c r="O128" s="97">
        <v>53.832638109999998</v>
      </c>
      <c r="P128" s="97">
        <v>-7.9274976009999998</v>
      </c>
    </row>
    <row r="129" spans="1:16" x14ac:dyDescent="0.3">
      <c r="A129" s="97" t="s">
        <v>860</v>
      </c>
      <c r="B129" s="97" t="s">
        <v>861</v>
      </c>
      <c r="C129" s="97" t="s">
        <v>861</v>
      </c>
      <c r="D129" s="97" t="s">
        <v>862</v>
      </c>
      <c r="E129" s="97" t="s">
        <v>823</v>
      </c>
      <c r="F129" s="97"/>
      <c r="G129" s="97"/>
      <c r="H129" s="97" t="s">
        <v>546</v>
      </c>
      <c r="I129" s="97" t="s">
        <v>863</v>
      </c>
      <c r="J129" s="97" t="s">
        <v>548</v>
      </c>
      <c r="K129" s="97">
        <v>148925.56299999999</v>
      </c>
      <c r="L129" s="97">
        <v>316934.125</v>
      </c>
      <c r="M129" s="97">
        <v>548887.91899999999</v>
      </c>
      <c r="N129" s="97">
        <v>816943.52260000003</v>
      </c>
      <c r="O129" s="97">
        <v>54.099033460000001</v>
      </c>
      <c r="P129" s="97">
        <v>-8.7814391979999993</v>
      </c>
    </row>
    <row r="130" spans="1:16" x14ac:dyDescent="0.3">
      <c r="A130" s="97" t="s">
        <v>864</v>
      </c>
      <c r="B130" s="97" t="s">
        <v>865</v>
      </c>
      <c r="C130" s="97" t="s">
        <v>865</v>
      </c>
      <c r="D130" s="97" t="s">
        <v>866</v>
      </c>
      <c r="E130" s="97" t="s">
        <v>867</v>
      </c>
      <c r="F130" s="97" t="s">
        <v>693</v>
      </c>
      <c r="G130" s="97" t="s">
        <v>694</v>
      </c>
      <c r="H130" s="97" t="s">
        <v>437</v>
      </c>
      <c r="I130" s="97" t="s">
        <v>868</v>
      </c>
      <c r="J130" s="97" t="s">
        <v>439</v>
      </c>
      <c r="K130" s="97">
        <v>173241.734</v>
      </c>
      <c r="L130" s="97">
        <v>416748.84399999998</v>
      </c>
      <c r="M130" s="97">
        <v>573199.38049999997</v>
      </c>
      <c r="N130" s="97">
        <v>916736.60430000001</v>
      </c>
      <c r="O130" s="97">
        <v>54.997501990000004</v>
      </c>
      <c r="P130" s="97">
        <v>-8.418848745</v>
      </c>
    </row>
    <row r="131" spans="1:16" x14ac:dyDescent="0.3">
      <c r="A131" s="97" t="s">
        <v>869</v>
      </c>
      <c r="B131" s="97" t="s">
        <v>870</v>
      </c>
      <c r="C131" s="97" t="s">
        <v>871</v>
      </c>
      <c r="D131" s="97" t="s">
        <v>872</v>
      </c>
      <c r="E131" s="97" t="s">
        <v>611</v>
      </c>
      <c r="F131" s="97"/>
      <c r="G131" s="97"/>
      <c r="H131" s="97" t="s">
        <v>612</v>
      </c>
      <c r="I131" s="97" t="s">
        <v>873</v>
      </c>
      <c r="J131" s="97" t="s">
        <v>614</v>
      </c>
      <c r="K131" s="97">
        <v>148976.609</v>
      </c>
      <c r="L131" s="97">
        <v>161132.60800000001</v>
      </c>
      <c r="M131" s="97">
        <v>548938.1176</v>
      </c>
      <c r="N131" s="97">
        <v>661175.57570000004</v>
      </c>
      <c r="O131" s="97">
        <v>52.699301460000001</v>
      </c>
      <c r="P131" s="97">
        <v>-8.7554645230000006</v>
      </c>
    </row>
    <row r="132" spans="1:16" x14ac:dyDescent="0.3">
      <c r="A132" s="97" t="s">
        <v>874</v>
      </c>
      <c r="B132" s="97" t="s">
        <v>875</v>
      </c>
      <c r="C132" s="97" t="s">
        <v>875</v>
      </c>
      <c r="D132" s="97" t="s">
        <v>876</v>
      </c>
      <c r="E132" s="97" t="s">
        <v>719</v>
      </c>
      <c r="F132" s="97" t="s">
        <v>137</v>
      </c>
      <c r="G132" s="97"/>
      <c r="H132" s="97" t="s">
        <v>138</v>
      </c>
      <c r="I132" s="97" t="s">
        <v>877</v>
      </c>
      <c r="J132" s="97" t="s">
        <v>140</v>
      </c>
      <c r="K132" s="97">
        <v>144995.625</v>
      </c>
      <c r="L132" s="97">
        <v>102730.992</v>
      </c>
      <c r="M132" s="97">
        <v>544957.67449999996</v>
      </c>
      <c r="N132" s="97">
        <v>602786.56209999998</v>
      </c>
      <c r="O132" s="97">
        <v>52.17414539</v>
      </c>
      <c r="P132" s="97">
        <v>-8.8047319890000004</v>
      </c>
    </row>
    <row r="133" spans="1:16" x14ac:dyDescent="0.3">
      <c r="A133" s="97" t="s">
        <v>878</v>
      </c>
      <c r="B133" s="97" t="s">
        <v>879</v>
      </c>
      <c r="C133" s="97" t="s">
        <v>880</v>
      </c>
      <c r="D133" s="97" t="s">
        <v>881</v>
      </c>
      <c r="E133" s="97" t="s">
        <v>882</v>
      </c>
      <c r="F133" s="97" t="s">
        <v>883</v>
      </c>
      <c r="G133" s="97"/>
      <c r="H133" s="97" t="s">
        <v>175</v>
      </c>
      <c r="I133" s="97" t="s">
        <v>884</v>
      </c>
      <c r="J133" s="97" t="s">
        <v>198</v>
      </c>
      <c r="K133" s="97">
        <v>314873.89299999998</v>
      </c>
      <c r="L133" s="97">
        <v>238474.193</v>
      </c>
      <c r="M133" s="97">
        <v>714800.07979999995</v>
      </c>
      <c r="N133" s="97">
        <v>738499.61100000003</v>
      </c>
      <c r="O133" s="97">
        <v>53.384176519999997</v>
      </c>
      <c r="P133" s="97">
        <v>-6.2743291619999999</v>
      </c>
    </row>
    <row r="134" spans="1:16" x14ac:dyDescent="0.3">
      <c r="A134" s="97" t="s">
        <v>885</v>
      </c>
      <c r="B134" s="97" t="s">
        <v>886</v>
      </c>
      <c r="C134" s="97" t="s">
        <v>887</v>
      </c>
      <c r="D134" s="97" t="s">
        <v>888</v>
      </c>
      <c r="E134" s="97" t="s">
        <v>407</v>
      </c>
      <c r="F134" s="97"/>
      <c r="G134" s="97"/>
      <c r="H134" s="97" t="s">
        <v>247</v>
      </c>
      <c r="I134" s="97" t="s">
        <v>889</v>
      </c>
      <c r="J134" s="97" t="s">
        <v>249</v>
      </c>
      <c r="K134" s="97">
        <v>274824.375</v>
      </c>
      <c r="L134" s="97">
        <v>275579.53100000002</v>
      </c>
      <c r="M134" s="97">
        <v>674759.38659999997</v>
      </c>
      <c r="N134" s="97">
        <v>775597.16810000001</v>
      </c>
      <c r="O134" s="97">
        <v>53.724675050000002</v>
      </c>
      <c r="P134" s="97">
        <v>-6.8671884390000004</v>
      </c>
    </row>
    <row r="135" spans="1:16" x14ac:dyDescent="0.3">
      <c r="A135" s="97" t="s">
        <v>890</v>
      </c>
      <c r="B135" s="97" t="s">
        <v>891</v>
      </c>
      <c r="C135" s="97" t="s">
        <v>892</v>
      </c>
      <c r="D135" s="97" t="s">
        <v>893</v>
      </c>
      <c r="E135" s="97" t="s">
        <v>713</v>
      </c>
      <c r="F135" s="97" t="s">
        <v>514</v>
      </c>
      <c r="G135" s="97"/>
      <c r="H135" s="97" t="s">
        <v>515</v>
      </c>
      <c r="I135" s="97" t="s">
        <v>894</v>
      </c>
      <c r="J135" s="97" t="s">
        <v>517</v>
      </c>
      <c r="K135" s="97">
        <v>303775.28100000002</v>
      </c>
      <c r="L135" s="97">
        <v>133225.29699999999</v>
      </c>
      <c r="M135" s="97">
        <v>703703.29890000005</v>
      </c>
      <c r="N135" s="97">
        <v>633273.44579999999</v>
      </c>
      <c r="O135" s="97">
        <v>52.441084420000003</v>
      </c>
      <c r="P135" s="97">
        <v>-6.4746526649999998</v>
      </c>
    </row>
    <row r="136" spans="1:16" x14ac:dyDescent="0.3">
      <c r="A136" s="97" t="s">
        <v>895</v>
      </c>
      <c r="B136" s="97" t="s">
        <v>896</v>
      </c>
      <c r="C136" s="97" t="s">
        <v>896</v>
      </c>
      <c r="D136" s="97" t="s">
        <v>897</v>
      </c>
      <c r="E136" s="97" t="s">
        <v>898</v>
      </c>
      <c r="F136" s="97"/>
      <c r="G136" s="97"/>
      <c r="H136" s="97" t="s">
        <v>232</v>
      </c>
      <c r="I136" s="97" t="s">
        <v>899</v>
      </c>
      <c r="J136" s="97" t="s">
        <v>234</v>
      </c>
      <c r="K136" s="97">
        <v>224328.68799999999</v>
      </c>
      <c r="L136" s="97">
        <v>263652.31300000002</v>
      </c>
      <c r="M136" s="97">
        <v>624274.51419999998</v>
      </c>
      <c r="N136" s="97">
        <v>763672.78890000004</v>
      </c>
      <c r="O136" s="97">
        <v>53.622309510000001</v>
      </c>
      <c r="P136" s="97">
        <v>-7.6330709189999997</v>
      </c>
    </row>
    <row r="137" spans="1:16" x14ac:dyDescent="0.3">
      <c r="A137" s="97" t="s">
        <v>900</v>
      </c>
      <c r="B137" s="97" t="s">
        <v>901</v>
      </c>
      <c r="C137" s="97" t="s">
        <v>901</v>
      </c>
      <c r="D137" s="97" t="s">
        <v>902</v>
      </c>
      <c r="E137" s="97" t="s">
        <v>903</v>
      </c>
      <c r="F137" s="97" t="s">
        <v>904</v>
      </c>
      <c r="G137" s="97"/>
      <c r="H137" s="97" t="s">
        <v>466</v>
      </c>
      <c r="I137" s="97" t="s">
        <v>905</v>
      </c>
      <c r="J137" s="97" t="s">
        <v>468</v>
      </c>
      <c r="K137" s="97">
        <v>128984.20299999999</v>
      </c>
      <c r="L137" s="97">
        <v>268276.34399999998</v>
      </c>
      <c r="M137" s="97">
        <v>528950.59569999995</v>
      </c>
      <c r="N137" s="97">
        <v>768296.33349999995</v>
      </c>
      <c r="O137" s="97">
        <v>53.659596569999998</v>
      </c>
      <c r="P137" s="97">
        <v>-9.0749338359999996</v>
      </c>
    </row>
    <row r="138" spans="1:16" x14ac:dyDescent="0.3">
      <c r="A138" s="97" t="s">
        <v>906</v>
      </c>
      <c r="B138" s="97" t="s">
        <v>907</v>
      </c>
      <c r="C138" s="97" t="s">
        <v>907</v>
      </c>
      <c r="D138" s="97" t="s">
        <v>563</v>
      </c>
      <c r="E138" s="97" t="s">
        <v>158</v>
      </c>
      <c r="F138" s="97"/>
      <c r="G138" s="97"/>
      <c r="H138" s="97" t="s">
        <v>159</v>
      </c>
      <c r="I138" s="97" t="s">
        <v>908</v>
      </c>
      <c r="J138" s="97" t="s">
        <v>161</v>
      </c>
      <c r="K138" s="97">
        <v>207925.21900000001</v>
      </c>
      <c r="L138" s="97">
        <v>132120.31299999999</v>
      </c>
      <c r="M138" s="97">
        <v>607873.87390000001</v>
      </c>
      <c r="N138" s="97">
        <v>632169.21239999996</v>
      </c>
      <c r="O138" s="97">
        <v>52.440939360000002</v>
      </c>
      <c r="P138" s="97">
        <v>-7.8841889109999999</v>
      </c>
    </row>
    <row r="139" spans="1:16" x14ac:dyDescent="0.3">
      <c r="A139" s="97" t="s">
        <v>909</v>
      </c>
      <c r="B139" s="97" t="s">
        <v>910</v>
      </c>
      <c r="C139" s="97" t="s">
        <v>911</v>
      </c>
      <c r="D139" s="97" t="s">
        <v>912</v>
      </c>
      <c r="E139" s="97" t="s">
        <v>913</v>
      </c>
      <c r="F139" s="97" t="s">
        <v>694</v>
      </c>
      <c r="G139" s="97"/>
      <c r="H139" s="97" t="s">
        <v>437</v>
      </c>
      <c r="I139" s="97" t="s">
        <v>914</v>
      </c>
      <c r="J139" s="97" t="s">
        <v>439</v>
      </c>
      <c r="K139" s="97">
        <v>185771.609</v>
      </c>
      <c r="L139" s="97">
        <v>446472.84399999998</v>
      </c>
      <c r="M139" s="97">
        <v>585726.71299999999</v>
      </c>
      <c r="N139" s="97">
        <v>946454.13359999994</v>
      </c>
      <c r="O139" s="97">
        <v>55.265006079999999</v>
      </c>
      <c r="P139" s="97">
        <v>-8.2245634219999992</v>
      </c>
    </row>
    <row r="140" spans="1:16" x14ac:dyDescent="0.3">
      <c r="A140" s="97" t="s">
        <v>915</v>
      </c>
      <c r="B140" s="97" t="s">
        <v>916</v>
      </c>
      <c r="C140" s="97" t="s">
        <v>917</v>
      </c>
      <c r="D140" s="97" t="s">
        <v>918</v>
      </c>
      <c r="E140" s="97" t="s">
        <v>858</v>
      </c>
      <c r="F140" s="97" t="s">
        <v>320</v>
      </c>
      <c r="G140" s="97"/>
      <c r="H140" s="97" t="s">
        <v>321</v>
      </c>
      <c r="I140" s="97" t="s">
        <v>919</v>
      </c>
      <c r="J140" s="97" t="s">
        <v>323</v>
      </c>
      <c r="K140" s="97">
        <v>189145.18799999999</v>
      </c>
      <c r="L140" s="97">
        <v>299079.28100000002</v>
      </c>
      <c r="M140" s="97">
        <v>589098.7831</v>
      </c>
      <c r="N140" s="97">
        <v>799092.31149999995</v>
      </c>
      <c r="O140" s="97">
        <v>53.941046479999997</v>
      </c>
      <c r="P140" s="97">
        <v>-8.1660339749999995</v>
      </c>
    </row>
    <row r="141" spans="1:16" x14ac:dyDescent="0.3">
      <c r="A141" s="97" t="s">
        <v>920</v>
      </c>
      <c r="B141" s="97" t="s">
        <v>921</v>
      </c>
      <c r="C141" s="97" t="s">
        <v>922</v>
      </c>
      <c r="D141" s="97" t="s">
        <v>923</v>
      </c>
      <c r="E141" s="97" t="s">
        <v>924</v>
      </c>
      <c r="F141" s="97" t="s">
        <v>925</v>
      </c>
      <c r="G141" s="97"/>
      <c r="H141" s="97" t="s">
        <v>437</v>
      </c>
      <c r="I141" s="97" t="s">
        <v>926</v>
      </c>
      <c r="J141" s="97" t="s">
        <v>439</v>
      </c>
      <c r="K141" s="97">
        <v>221509.84400000001</v>
      </c>
      <c r="L141" s="97">
        <v>401406.43800000002</v>
      </c>
      <c r="M141" s="97">
        <v>621457.01020000002</v>
      </c>
      <c r="N141" s="97">
        <v>901397.24849999999</v>
      </c>
      <c r="O141" s="97">
        <v>54.859945959999997</v>
      </c>
      <c r="P141" s="97">
        <v>-7.6658055259999998</v>
      </c>
    </row>
    <row r="142" spans="1:16" x14ac:dyDescent="0.3">
      <c r="A142" s="97" t="s">
        <v>927</v>
      </c>
      <c r="B142" s="97" t="s">
        <v>928</v>
      </c>
      <c r="C142" s="97" t="s">
        <v>929</v>
      </c>
      <c r="D142" s="97" t="s">
        <v>930</v>
      </c>
      <c r="E142" s="97" t="s">
        <v>611</v>
      </c>
      <c r="F142" s="97"/>
      <c r="G142" s="97"/>
      <c r="H142" s="97" t="s">
        <v>612</v>
      </c>
      <c r="I142" s="97" t="s">
        <v>931</v>
      </c>
      <c r="J142" s="97" t="s">
        <v>614</v>
      </c>
      <c r="K142" s="97">
        <v>154753.375</v>
      </c>
      <c r="L142" s="97">
        <v>176783.93799999999</v>
      </c>
      <c r="M142" s="97">
        <v>554713.72369999997</v>
      </c>
      <c r="N142" s="97">
        <v>676823.50260000001</v>
      </c>
      <c r="O142" s="97">
        <v>52.840445930000001</v>
      </c>
      <c r="P142" s="97">
        <v>-8.6721832750000001</v>
      </c>
    </row>
    <row r="143" spans="1:16" x14ac:dyDescent="0.3">
      <c r="A143" s="97" t="s">
        <v>932</v>
      </c>
      <c r="B143" s="97" t="s">
        <v>220</v>
      </c>
      <c r="C143" s="97" t="s">
        <v>933</v>
      </c>
      <c r="D143" s="97" t="s">
        <v>934</v>
      </c>
      <c r="E143" s="97" t="s">
        <v>137</v>
      </c>
      <c r="F143" s="97"/>
      <c r="G143" s="97"/>
      <c r="H143" s="97" t="s">
        <v>138</v>
      </c>
      <c r="I143" s="97" t="s">
        <v>935</v>
      </c>
      <c r="J143" s="97" t="s">
        <v>140</v>
      </c>
      <c r="K143" s="97">
        <v>148671.622</v>
      </c>
      <c r="L143" s="97">
        <v>55361.288999999997</v>
      </c>
      <c r="M143" s="97">
        <v>548632.62190000003</v>
      </c>
      <c r="N143" s="97">
        <v>555427.04150000005</v>
      </c>
      <c r="O143" s="97">
        <v>51.748819300000001</v>
      </c>
      <c r="P143" s="97">
        <v>-8.7439280900000007</v>
      </c>
    </row>
    <row r="144" spans="1:16" x14ac:dyDescent="0.3">
      <c r="A144" s="97" t="s">
        <v>936</v>
      </c>
      <c r="B144" s="97" t="s">
        <v>937</v>
      </c>
      <c r="C144" s="97" t="s">
        <v>937</v>
      </c>
      <c r="D144" s="97" t="s">
        <v>938</v>
      </c>
      <c r="E144" s="97" t="s">
        <v>939</v>
      </c>
      <c r="F144" s="97" t="s">
        <v>940</v>
      </c>
      <c r="G144" s="97"/>
      <c r="H144" s="97" t="s">
        <v>151</v>
      </c>
      <c r="I144" s="97" t="s">
        <v>941</v>
      </c>
      <c r="J144" s="97" t="s">
        <v>153</v>
      </c>
      <c r="K144" s="97">
        <v>74428.710999999996</v>
      </c>
      <c r="L144" s="97">
        <v>66117.023000000001</v>
      </c>
      <c r="M144" s="97">
        <v>474405.75890000002</v>
      </c>
      <c r="N144" s="97">
        <v>566180.86620000005</v>
      </c>
      <c r="O144" s="97">
        <v>51.833724119999999</v>
      </c>
      <c r="P144" s="97">
        <v>-9.8223977080000004</v>
      </c>
    </row>
    <row r="145" spans="1:16" x14ac:dyDescent="0.3">
      <c r="A145" s="97" t="s">
        <v>942</v>
      </c>
      <c r="B145" s="97" t="s">
        <v>943</v>
      </c>
      <c r="C145" s="97" t="s">
        <v>943</v>
      </c>
      <c r="D145" s="97" t="s">
        <v>944</v>
      </c>
      <c r="E145" s="97" t="s">
        <v>934</v>
      </c>
      <c r="F145" s="97" t="s">
        <v>137</v>
      </c>
      <c r="G145" s="97"/>
      <c r="H145" s="97" t="s">
        <v>138</v>
      </c>
      <c r="I145" s="97" t="s">
        <v>945</v>
      </c>
      <c r="J145" s="97" t="s">
        <v>140</v>
      </c>
      <c r="K145" s="97">
        <v>145501.96900000001</v>
      </c>
      <c r="L145" s="97">
        <v>56404.476999999999</v>
      </c>
      <c r="M145" s="97">
        <v>545463.65709999995</v>
      </c>
      <c r="N145" s="97">
        <v>556470.02220000001</v>
      </c>
      <c r="O145" s="97">
        <v>51.757894720000003</v>
      </c>
      <c r="P145" s="97">
        <v>-8.7899816120000001</v>
      </c>
    </row>
    <row r="146" spans="1:16" x14ac:dyDescent="0.3">
      <c r="A146" s="97" t="s">
        <v>946</v>
      </c>
      <c r="B146" s="97" t="s">
        <v>947</v>
      </c>
      <c r="C146" s="97" t="s">
        <v>948</v>
      </c>
      <c r="D146" s="97" t="s">
        <v>949</v>
      </c>
      <c r="E146" s="97" t="s">
        <v>950</v>
      </c>
      <c r="F146" s="97" t="s">
        <v>131</v>
      </c>
      <c r="G146" s="97"/>
      <c r="H146" s="97" t="s">
        <v>123</v>
      </c>
      <c r="I146" s="97" t="s">
        <v>951</v>
      </c>
      <c r="J146" s="97" t="s">
        <v>125</v>
      </c>
      <c r="K146" s="97">
        <v>288712.03100000002</v>
      </c>
      <c r="L146" s="97">
        <v>301940.75</v>
      </c>
      <c r="M146" s="97">
        <v>688644.19110000005</v>
      </c>
      <c r="N146" s="97">
        <v>801952.63379999995</v>
      </c>
      <c r="O146" s="97">
        <v>53.95927125</v>
      </c>
      <c r="P146" s="97">
        <v>-6.6492537340000002</v>
      </c>
    </row>
    <row r="147" spans="1:16" x14ac:dyDescent="0.3">
      <c r="A147" s="97" t="s">
        <v>952</v>
      </c>
      <c r="B147" s="97" t="s">
        <v>953</v>
      </c>
      <c r="C147" s="97" t="s">
        <v>954</v>
      </c>
      <c r="D147" s="97" t="s">
        <v>955</v>
      </c>
      <c r="E147" s="97" t="s">
        <v>956</v>
      </c>
      <c r="F147" s="97" t="s">
        <v>957</v>
      </c>
      <c r="G147" s="97"/>
      <c r="H147" s="97" t="s">
        <v>138</v>
      </c>
      <c r="I147" s="97" t="s">
        <v>958</v>
      </c>
      <c r="J147" s="97" t="s">
        <v>140</v>
      </c>
      <c r="K147" s="97">
        <v>169485.98699999999</v>
      </c>
      <c r="L147" s="97">
        <v>69073.077000000005</v>
      </c>
      <c r="M147" s="97">
        <v>569442.57940000005</v>
      </c>
      <c r="N147" s="97">
        <v>569135.76329999999</v>
      </c>
      <c r="O147" s="97">
        <v>51.873568059999997</v>
      </c>
      <c r="P147" s="97">
        <v>-8.4437695050000006</v>
      </c>
    </row>
    <row r="148" spans="1:16" x14ac:dyDescent="0.3">
      <c r="A148" s="97" t="s">
        <v>959</v>
      </c>
      <c r="B148" s="97" t="s">
        <v>960</v>
      </c>
      <c r="C148" s="97" t="s">
        <v>961</v>
      </c>
      <c r="D148" s="97" t="s">
        <v>962</v>
      </c>
      <c r="E148" s="97" t="s">
        <v>275</v>
      </c>
      <c r="F148" s="97"/>
      <c r="G148" s="97"/>
      <c r="H148" s="97" t="s">
        <v>276</v>
      </c>
      <c r="I148" s="97" t="s">
        <v>963</v>
      </c>
      <c r="J148" s="97" t="s">
        <v>278</v>
      </c>
      <c r="K148" s="97">
        <v>246557.54699999999</v>
      </c>
      <c r="L148" s="97">
        <v>270414.31300000002</v>
      </c>
      <c r="M148" s="97">
        <v>646498.62049999996</v>
      </c>
      <c r="N148" s="97">
        <v>770433.21349999995</v>
      </c>
      <c r="O148" s="97">
        <v>53.681556149999999</v>
      </c>
      <c r="P148" s="97">
        <v>-7.2961455429999997</v>
      </c>
    </row>
    <row r="149" spans="1:16" x14ac:dyDescent="0.3">
      <c r="A149" s="97" t="s">
        <v>964</v>
      </c>
      <c r="B149" s="97" t="s">
        <v>965</v>
      </c>
      <c r="C149" s="97" t="s">
        <v>966</v>
      </c>
      <c r="D149" s="97" t="s">
        <v>967</v>
      </c>
      <c r="E149" s="97" t="s">
        <v>968</v>
      </c>
      <c r="F149" s="97" t="s">
        <v>969</v>
      </c>
      <c r="G149" s="97" t="s">
        <v>970</v>
      </c>
      <c r="H149" s="97" t="s">
        <v>389</v>
      </c>
      <c r="I149" s="97" t="s">
        <v>971</v>
      </c>
      <c r="J149" s="97" t="s">
        <v>391</v>
      </c>
      <c r="K149" s="97">
        <v>224775.82800000001</v>
      </c>
      <c r="L149" s="97">
        <v>83860.531000000003</v>
      </c>
      <c r="M149" s="97">
        <v>624720.5943</v>
      </c>
      <c r="N149" s="97">
        <v>583919.73380000005</v>
      </c>
      <c r="O149" s="97">
        <v>52.006748760000001</v>
      </c>
      <c r="P149" s="97">
        <v>-7.6399313150000001</v>
      </c>
    </row>
    <row r="150" spans="1:16" x14ac:dyDescent="0.3">
      <c r="A150" s="97" t="s">
        <v>972</v>
      </c>
      <c r="B150" s="97" t="s">
        <v>973</v>
      </c>
      <c r="C150" s="97" t="s">
        <v>974</v>
      </c>
      <c r="D150" s="97" t="s">
        <v>975</v>
      </c>
      <c r="E150" s="97" t="s">
        <v>976</v>
      </c>
      <c r="F150" s="97"/>
      <c r="G150" s="97"/>
      <c r="H150" s="97" t="s">
        <v>138</v>
      </c>
      <c r="I150" s="97" t="s">
        <v>977</v>
      </c>
      <c r="J150" s="97" t="s">
        <v>140</v>
      </c>
      <c r="K150" s="97">
        <v>84915.375</v>
      </c>
      <c r="L150" s="97">
        <v>49560.788999999997</v>
      </c>
      <c r="M150" s="97">
        <v>484890.07299999997</v>
      </c>
      <c r="N150" s="97">
        <v>549628.14060000004</v>
      </c>
      <c r="O150" s="97">
        <v>51.687247210000002</v>
      </c>
      <c r="P150" s="97">
        <v>-9.664860204</v>
      </c>
    </row>
    <row r="151" spans="1:16" x14ac:dyDescent="0.3">
      <c r="A151" s="97" t="s">
        <v>978</v>
      </c>
      <c r="B151" s="97" t="s">
        <v>979</v>
      </c>
      <c r="C151" s="97" t="s">
        <v>980</v>
      </c>
      <c r="D151" s="97" t="s">
        <v>981</v>
      </c>
      <c r="E151" s="97" t="s">
        <v>982</v>
      </c>
      <c r="F151" s="97" t="s">
        <v>182</v>
      </c>
      <c r="G151" s="97"/>
      <c r="H151" s="97" t="s">
        <v>175</v>
      </c>
      <c r="I151" s="97" t="s">
        <v>983</v>
      </c>
      <c r="J151" s="97" t="s">
        <v>659</v>
      </c>
      <c r="K151" s="97">
        <v>324207.23700000002</v>
      </c>
      <c r="L151" s="97">
        <v>228467.87700000001</v>
      </c>
      <c r="M151" s="97">
        <v>724131.36010000005</v>
      </c>
      <c r="N151" s="97">
        <v>728495.40119999996</v>
      </c>
      <c r="O151" s="97">
        <v>53.292207650000002</v>
      </c>
      <c r="P151" s="97">
        <v>-6.1380592920000003</v>
      </c>
    </row>
    <row r="152" spans="1:16" x14ac:dyDescent="0.3">
      <c r="A152" s="97" t="s">
        <v>984</v>
      </c>
      <c r="B152" s="97" t="s">
        <v>985</v>
      </c>
      <c r="C152" s="97" t="s">
        <v>985</v>
      </c>
      <c r="D152" s="97" t="s">
        <v>986</v>
      </c>
      <c r="E152" s="97" t="s">
        <v>380</v>
      </c>
      <c r="F152" s="97"/>
      <c r="G152" s="97"/>
      <c r="H152" s="97" t="s">
        <v>381</v>
      </c>
      <c r="I152" s="97" t="s">
        <v>987</v>
      </c>
      <c r="J152" s="97" t="s">
        <v>383</v>
      </c>
      <c r="K152" s="97">
        <v>267434.75</v>
      </c>
      <c r="L152" s="97">
        <v>296886.59399999998</v>
      </c>
      <c r="M152" s="97">
        <v>667371.4669</v>
      </c>
      <c r="N152" s="97">
        <v>796899.67989999999</v>
      </c>
      <c r="O152" s="97">
        <v>53.917079200000003</v>
      </c>
      <c r="P152" s="97">
        <v>-6.9744518060000003</v>
      </c>
    </row>
    <row r="153" spans="1:16" x14ac:dyDescent="0.3">
      <c r="A153" s="97" t="s">
        <v>988</v>
      </c>
      <c r="B153" s="97" t="s">
        <v>989</v>
      </c>
      <c r="C153" s="97" t="s">
        <v>990</v>
      </c>
      <c r="D153" s="97" t="s">
        <v>991</v>
      </c>
      <c r="E153" s="97" t="s">
        <v>992</v>
      </c>
      <c r="F153" s="97" t="s">
        <v>993</v>
      </c>
      <c r="G153" s="97" t="s">
        <v>246</v>
      </c>
      <c r="H153" s="97" t="s">
        <v>247</v>
      </c>
      <c r="I153" s="97" t="s">
        <v>994</v>
      </c>
      <c r="J153" s="97" t="s">
        <v>249</v>
      </c>
      <c r="K153" s="97">
        <v>280125.14199999999</v>
      </c>
      <c r="L153" s="97">
        <v>256365.818</v>
      </c>
      <c r="M153" s="97">
        <v>680058.9094</v>
      </c>
      <c r="N153" s="97">
        <v>756387.56629999995</v>
      </c>
      <c r="O153" s="97">
        <v>53.551300879999999</v>
      </c>
      <c r="P153" s="97">
        <v>-6.7918472310000002</v>
      </c>
    </row>
    <row r="154" spans="1:16" x14ac:dyDescent="0.3">
      <c r="A154" s="97" t="s">
        <v>995</v>
      </c>
      <c r="B154" s="97" t="s">
        <v>996</v>
      </c>
      <c r="C154" s="97" t="s">
        <v>997</v>
      </c>
      <c r="D154" s="97" t="s">
        <v>998</v>
      </c>
      <c r="E154" s="97" t="s">
        <v>137</v>
      </c>
      <c r="F154" s="97"/>
      <c r="G154" s="97"/>
      <c r="H154" s="97" t="s">
        <v>138</v>
      </c>
      <c r="I154" s="97" t="s">
        <v>999</v>
      </c>
      <c r="J154" s="97" t="s">
        <v>140</v>
      </c>
      <c r="K154" s="97">
        <v>122926.52</v>
      </c>
      <c r="L154" s="97">
        <v>52133.987000000001</v>
      </c>
      <c r="M154" s="97">
        <v>522893.04619999998</v>
      </c>
      <c r="N154" s="97">
        <v>552200.57539999997</v>
      </c>
      <c r="O154" s="97">
        <v>51.716870749999998</v>
      </c>
      <c r="P154" s="97">
        <v>-9.1159234809999994</v>
      </c>
    </row>
    <row r="155" spans="1:16" x14ac:dyDescent="0.3">
      <c r="A155" s="97" t="s">
        <v>1000</v>
      </c>
      <c r="B155" s="97" t="s">
        <v>1001</v>
      </c>
      <c r="C155" s="97" t="s">
        <v>1002</v>
      </c>
      <c r="D155" s="97" t="s">
        <v>1003</v>
      </c>
      <c r="E155" s="97" t="s">
        <v>137</v>
      </c>
      <c r="F155" s="97"/>
      <c r="G155" s="97"/>
      <c r="H155" s="97" t="s">
        <v>138</v>
      </c>
      <c r="I155" s="97" t="s">
        <v>1004</v>
      </c>
      <c r="J155" s="97" t="s">
        <v>140</v>
      </c>
      <c r="K155" s="97">
        <v>81051.312999999995</v>
      </c>
      <c r="L155" s="97">
        <v>27976.567999999999</v>
      </c>
      <c r="M155" s="97">
        <v>481026.72389999998</v>
      </c>
      <c r="N155" s="97">
        <v>528048.58979999996</v>
      </c>
      <c r="O155" s="97">
        <v>51.492537650000003</v>
      </c>
      <c r="P155" s="97">
        <v>-9.7133979010000004</v>
      </c>
    </row>
    <row r="156" spans="1:16" x14ac:dyDescent="0.3">
      <c r="A156" s="97" t="s">
        <v>1005</v>
      </c>
      <c r="B156" s="97" t="s">
        <v>1006</v>
      </c>
      <c r="C156" s="97" t="s">
        <v>1006</v>
      </c>
      <c r="D156" s="97" t="s">
        <v>1007</v>
      </c>
      <c r="E156" s="97" t="s">
        <v>306</v>
      </c>
      <c r="F156" s="97"/>
      <c r="G156" s="97"/>
      <c r="H156" s="97" t="s">
        <v>307</v>
      </c>
      <c r="I156" s="97" t="s">
        <v>1008</v>
      </c>
      <c r="J156" s="97" t="s">
        <v>309</v>
      </c>
      <c r="K156" s="97">
        <v>149946.17199999999</v>
      </c>
      <c r="L156" s="97">
        <v>220908.516</v>
      </c>
      <c r="M156" s="97">
        <v>549907.79399999999</v>
      </c>
      <c r="N156" s="97">
        <v>720938.59970000002</v>
      </c>
      <c r="O156" s="97">
        <v>53.236466710000002</v>
      </c>
      <c r="P156" s="97">
        <v>-8.7503631429999995</v>
      </c>
    </row>
    <row r="157" spans="1:16" x14ac:dyDescent="0.3">
      <c r="A157" s="97" t="s">
        <v>1009</v>
      </c>
      <c r="B157" s="97" t="s">
        <v>1010</v>
      </c>
      <c r="C157" s="97" t="s">
        <v>1011</v>
      </c>
      <c r="D157" s="97" t="s">
        <v>1012</v>
      </c>
      <c r="E157" s="97" t="s">
        <v>1013</v>
      </c>
      <c r="F157" s="97" t="s">
        <v>1014</v>
      </c>
      <c r="G157" s="97" t="s">
        <v>465</v>
      </c>
      <c r="H157" s="97" t="s">
        <v>466</v>
      </c>
      <c r="I157" s="97" t="s">
        <v>1015</v>
      </c>
      <c r="J157" s="97" t="s">
        <v>468</v>
      </c>
      <c r="K157" s="97">
        <v>119488.05499999999</v>
      </c>
      <c r="L157" s="97">
        <v>276156.81300000002</v>
      </c>
      <c r="M157" s="97">
        <v>519456.53610000003</v>
      </c>
      <c r="N157" s="97">
        <v>776175.15520000004</v>
      </c>
      <c r="O157" s="97">
        <v>53.7290074</v>
      </c>
      <c r="P157" s="97">
        <v>-9.2205856419999996</v>
      </c>
    </row>
    <row r="158" spans="1:16" x14ac:dyDescent="0.3">
      <c r="A158" s="97" t="s">
        <v>1016</v>
      </c>
      <c r="B158" s="97" t="s">
        <v>1017</v>
      </c>
      <c r="C158" s="97" t="s">
        <v>1018</v>
      </c>
      <c r="D158" s="97" t="s">
        <v>1019</v>
      </c>
      <c r="E158" s="97" t="s">
        <v>275</v>
      </c>
      <c r="F158" s="97"/>
      <c r="G158" s="97"/>
      <c r="H158" s="97" t="s">
        <v>276</v>
      </c>
      <c r="I158" s="97" t="s">
        <v>1020</v>
      </c>
      <c r="J158" s="97" t="s">
        <v>278</v>
      </c>
      <c r="K158" s="97">
        <v>241585.31299999999</v>
      </c>
      <c r="L158" s="97">
        <v>237789.234</v>
      </c>
      <c r="M158" s="97">
        <v>641527.28359999997</v>
      </c>
      <c r="N158" s="97">
        <v>737815.1899</v>
      </c>
      <c r="O158" s="97">
        <v>53.388865789999997</v>
      </c>
      <c r="P158" s="97">
        <v>-7.3757183169999996</v>
      </c>
    </row>
    <row r="159" spans="1:16" x14ac:dyDescent="0.3">
      <c r="A159" s="97" t="s">
        <v>1021</v>
      </c>
      <c r="B159" s="97" t="s">
        <v>1022</v>
      </c>
      <c r="C159" s="97" t="s">
        <v>1023</v>
      </c>
      <c r="D159" s="97" t="s">
        <v>1024</v>
      </c>
      <c r="E159" s="97" t="s">
        <v>210</v>
      </c>
      <c r="F159" s="97"/>
      <c r="G159" s="97"/>
      <c r="H159" s="97" t="s">
        <v>211</v>
      </c>
      <c r="I159" s="97" t="s">
        <v>1025</v>
      </c>
      <c r="J159" s="97" t="s">
        <v>213</v>
      </c>
      <c r="K159" s="97">
        <v>246920.67199999999</v>
      </c>
      <c r="L159" s="97">
        <v>150037.20300000001</v>
      </c>
      <c r="M159" s="97">
        <v>646861.02430000005</v>
      </c>
      <c r="N159" s="97">
        <v>650082.03399999999</v>
      </c>
      <c r="O159" s="97">
        <v>52.599979869999999</v>
      </c>
      <c r="P159" s="97">
        <v>-7.3082575179999996</v>
      </c>
    </row>
    <row r="160" spans="1:16" x14ac:dyDescent="0.3">
      <c r="A160" s="97" t="s">
        <v>1026</v>
      </c>
      <c r="B160" s="97" t="s">
        <v>1027</v>
      </c>
      <c r="C160" s="97" t="s">
        <v>1027</v>
      </c>
      <c r="D160" s="97" t="s">
        <v>1028</v>
      </c>
      <c r="E160" s="97" t="s">
        <v>1029</v>
      </c>
      <c r="F160" s="97" t="s">
        <v>1030</v>
      </c>
      <c r="G160" s="97"/>
      <c r="H160" s="97" t="s">
        <v>175</v>
      </c>
      <c r="I160" s="97" t="s">
        <v>1031</v>
      </c>
      <c r="J160" s="97" t="s">
        <v>198</v>
      </c>
      <c r="K160" s="97">
        <v>315140.34000000003</v>
      </c>
      <c r="L160" s="97">
        <v>234486.454</v>
      </c>
      <c r="M160" s="97">
        <v>715066.44819999998</v>
      </c>
      <c r="N160" s="97">
        <v>734512.72970000003</v>
      </c>
      <c r="O160" s="97">
        <v>53.348305230000001</v>
      </c>
      <c r="P160" s="97">
        <v>-6.2717774520000003</v>
      </c>
    </row>
    <row r="161" spans="1:16" x14ac:dyDescent="0.3">
      <c r="A161" s="97" t="s">
        <v>1032</v>
      </c>
      <c r="B161" s="97" t="s">
        <v>1033</v>
      </c>
      <c r="C161" s="97" t="s">
        <v>1034</v>
      </c>
      <c r="D161" s="97" t="s">
        <v>1034</v>
      </c>
      <c r="E161" s="97" t="s">
        <v>137</v>
      </c>
      <c r="F161" s="97"/>
      <c r="G161" s="97"/>
      <c r="H161" s="97" t="s">
        <v>138</v>
      </c>
      <c r="I161" s="97" t="s">
        <v>1035</v>
      </c>
      <c r="J161" s="97" t="s">
        <v>347</v>
      </c>
      <c r="K161" s="97">
        <v>171543.39499999999</v>
      </c>
      <c r="L161" s="97">
        <v>71548.358999999997</v>
      </c>
      <c r="M161" s="97">
        <v>571499.55779999995</v>
      </c>
      <c r="N161" s="97">
        <v>571610.50100000005</v>
      </c>
      <c r="O161" s="97">
        <v>51.895922149999997</v>
      </c>
      <c r="P161" s="97">
        <v>-8.4141023130000008</v>
      </c>
    </row>
    <row r="162" spans="1:16" x14ac:dyDescent="0.3">
      <c r="A162" s="97" t="s">
        <v>1036</v>
      </c>
      <c r="B162" s="97" t="s">
        <v>1037</v>
      </c>
      <c r="C162" s="97" t="s">
        <v>1037</v>
      </c>
      <c r="D162" s="97" t="s">
        <v>1038</v>
      </c>
      <c r="E162" s="97" t="s">
        <v>1039</v>
      </c>
      <c r="F162" s="97" t="s">
        <v>1040</v>
      </c>
      <c r="G162" s="97"/>
      <c r="H162" s="97" t="s">
        <v>151</v>
      </c>
      <c r="I162" s="97" t="s">
        <v>1041</v>
      </c>
      <c r="J162" s="97" t="s">
        <v>153</v>
      </c>
      <c r="K162" s="97">
        <v>108433.336</v>
      </c>
      <c r="L162" s="97">
        <v>90488.437999999995</v>
      </c>
      <c r="M162" s="97">
        <v>508403.1936</v>
      </c>
      <c r="N162" s="97">
        <v>590546.84459999995</v>
      </c>
      <c r="O162" s="97">
        <v>52.059299969999998</v>
      </c>
      <c r="P162" s="97">
        <v>-9.3357488140000005</v>
      </c>
    </row>
    <row r="163" spans="1:16" x14ac:dyDescent="0.3">
      <c r="A163" s="97" t="s">
        <v>1042</v>
      </c>
      <c r="B163" s="97" t="s">
        <v>1043</v>
      </c>
      <c r="C163" s="97" t="s">
        <v>1043</v>
      </c>
      <c r="D163" s="97" t="s">
        <v>1044</v>
      </c>
      <c r="E163" s="97" t="s">
        <v>123</v>
      </c>
      <c r="F163" s="97"/>
      <c r="G163" s="97"/>
      <c r="H163" s="97" t="s">
        <v>123</v>
      </c>
      <c r="I163" s="97" t="s">
        <v>1045</v>
      </c>
      <c r="J163" s="97" t="s">
        <v>125</v>
      </c>
      <c r="K163" s="97">
        <v>264466.56300000002</v>
      </c>
      <c r="L163" s="97">
        <v>319118.18800000002</v>
      </c>
      <c r="M163" s="97">
        <v>664404.03760000004</v>
      </c>
      <c r="N163" s="97">
        <v>819126.49979999999</v>
      </c>
      <c r="O163" s="97">
        <v>54.1171553</v>
      </c>
      <c r="P163" s="97">
        <v>-7.0149084750000004</v>
      </c>
    </row>
    <row r="164" spans="1:16" x14ac:dyDescent="0.3">
      <c r="A164" s="97" t="s">
        <v>1046</v>
      </c>
      <c r="B164" s="97" t="s">
        <v>1047</v>
      </c>
      <c r="C164" s="97" t="s">
        <v>1047</v>
      </c>
      <c r="D164" s="97" t="s">
        <v>1048</v>
      </c>
      <c r="E164" s="97" t="s">
        <v>306</v>
      </c>
      <c r="F164" s="97"/>
      <c r="G164" s="97"/>
      <c r="H164" s="97" t="s">
        <v>307</v>
      </c>
      <c r="I164" s="97" t="s">
        <v>1049</v>
      </c>
      <c r="J164" s="97" t="s">
        <v>309</v>
      </c>
      <c r="K164" s="97">
        <v>169532.2</v>
      </c>
      <c r="L164" s="97">
        <v>216793.2</v>
      </c>
      <c r="M164" s="97">
        <v>569489.58030000003</v>
      </c>
      <c r="N164" s="97">
        <v>716824.06510000001</v>
      </c>
      <c r="O164" s="97">
        <v>53.200975550000003</v>
      </c>
      <c r="P164" s="97">
        <v>-8.4566551089999997</v>
      </c>
    </row>
    <row r="165" spans="1:16" x14ac:dyDescent="0.3">
      <c r="A165" s="97" t="s">
        <v>1050</v>
      </c>
      <c r="B165" s="97" t="s">
        <v>1051</v>
      </c>
      <c r="C165" s="97" t="s">
        <v>1051</v>
      </c>
      <c r="D165" s="97" t="s">
        <v>1052</v>
      </c>
      <c r="E165" s="97" t="s">
        <v>1053</v>
      </c>
      <c r="F165" s="97"/>
      <c r="G165" s="97"/>
      <c r="H165" s="97" t="s">
        <v>321</v>
      </c>
      <c r="I165" s="97" t="s">
        <v>1054</v>
      </c>
      <c r="J165" s="97" t="s">
        <v>323</v>
      </c>
      <c r="K165" s="97">
        <v>191107.516</v>
      </c>
      <c r="L165" s="97">
        <v>311220.93800000002</v>
      </c>
      <c r="M165" s="97">
        <v>591060.75309999997</v>
      </c>
      <c r="N165" s="97">
        <v>811231.3419</v>
      </c>
      <c r="O165" s="97">
        <v>54.050164430000002</v>
      </c>
      <c r="P165" s="97">
        <v>-8.1365081060000009</v>
      </c>
    </row>
    <row r="166" spans="1:16" x14ac:dyDescent="0.3">
      <c r="A166" s="97" t="s">
        <v>1055</v>
      </c>
      <c r="B166" s="97" t="s">
        <v>1056</v>
      </c>
      <c r="C166" s="97" t="s">
        <v>1056</v>
      </c>
      <c r="D166" s="97" t="s">
        <v>1057</v>
      </c>
      <c r="E166" s="97" t="s">
        <v>1058</v>
      </c>
      <c r="F166" s="97" t="s">
        <v>131</v>
      </c>
      <c r="G166" s="97"/>
      <c r="H166" s="97" t="s">
        <v>123</v>
      </c>
      <c r="I166" s="97" t="s">
        <v>1059</v>
      </c>
      <c r="J166" s="97" t="s">
        <v>125</v>
      </c>
      <c r="K166" s="97">
        <v>276492.21899999998</v>
      </c>
      <c r="L166" s="97">
        <v>320636.28100000002</v>
      </c>
      <c r="M166" s="97">
        <v>676427.11100000003</v>
      </c>
      <c r="N166" s="97">
        <v>820644.20180000004</v>
      </c>
      <c r="O166" s="97">
        <v>54.129144859999997</v>
      </c>
      <c r="P166" s="97">
        <v>-6.8306647619999996</v>
      </c>
    </row>
    <row r="167" spans="1:16" x14ac:dyDescent="0.3">
      <c r="A167" s="97" t="s">
        <v>1060</v>
      </c>
      <c r="B167" s="97" t="s">
        <v>1061</v>
      </c>
      <c r="C167" s="97" t="s">
        <v>1062</v>
      </c>
      <c r="D167" s="97" t="s">
        <v>1063</v>
      </c>
      <c r="E167" s="97" t="s">
        <v>289</v>
      </c>
      <c r="F167" s="97"/>
      <c r="G167" s="97"/>
      <c r="H167" s="97" t="s">
        <v>290</v>
      </c>
      <c r="I167" s="97" t="s">
        <v>1064</v>
      </c>
      <c r="J167" s="97" t="s">
        <v>292</v>
      </c>
      <c r="K167" s="97">
        <v>297793.125</v>
      </c>
      <c r="L167" s="97">
        <v>215429.93799999999</v>
      </c>
      <c r="M167" s="97">
        <v>697722.86860000005</v>
      </c>
      <c r="N167" s="97">
        <v>715460.41119999997</v>
      </c>
      <c r="O167" s="97">
        <v>53.180624459999997</v>
      </c>
      <c r="P167" s="97">
        <v>-6.5380158809999998</v>
      </c>
    </row>
    <row r="168" spans="1:16" x14ac:dyDescent="0.3">
      <c r="A168" s="97" t="s">
        <v>1065</v>
      </c>
      <c r="B168" s="97" t="s">
        <v>1066</v>
      </c>
      <c r="C168" s="97" t="s">
        <v>1067</v>
      </c>
      <c r="D168" s="97" t="s">
        <v>1068</v>
      </c>
      <c r="E168" s="97" t="s">
        <v>1034</v>
      </c>
      <c r="F168" s="97" t="s">
        <v>182</v>
      </c>
      <c r="G168" s="97" t="s">
        <v>1069</v>
      </c>
      <c r="H168" s="97" t="s">
        <v>175</v>
      </c>
      <c r="I168" s="97" t="s">
        <v>1070</v>
      </c>
      <c r="J168" s="97" t="s">
        <v>659</v>
      </c>
      <c r="K168" s="97">
        <v>320101.56300000002</v>
      </c>
      <c r="L168" s="97">
        <v>230229.03099999999</v>
      </c>
      <c r="M168" s="97">
        <v>720026.57990000001</v>
      </c>
      <c r="N168" s="97">
        <v>730256.19750000001</v>
      </c>
      <c r="O168" s="97">
        <v>53.308969130000001</v>
      </c>
      <c r="P168" s="97">
        <v>-6.1989305960000003</v>
      </c>
    </row>
    <row r="169" spans="1:16" x14ac:dyDescent="0.3">
      <c r="A169" s="97" t="s">
        <v>1071</v>
      </c>
      <c r="B169" s="97" t="s">
        <v>1072</v>
      </c>
      <c r="C169" s="97" t="s">
        <v>1072</v>
      </c>
      <c r="D169" s="97" t="s">
        <v>1073</v>
      </c>
      <c r="E169" s="97" t="s">
        <v>260</v>
      </c>
      <c r="F169" s="97" t="s">
        <v>507</v>
      </c>
      <c r="G169" s="97"/>
      <c r="H169" s="97" t="s">
        <v>203</v>
      </c>
      <c r="I169" s="97" t="s">
        <v>1074</v>
      </c>
      <c r="J169" s="97" t="s">
        <v>205</v>
      </c>
      <c r="K169" s="97">
        <v>268161.90000000002</v>
      </c>
      <c r="L169" s="97">
        <v>195137.7</v>
      </c>
      <c r="M169" s="97">
        <v>668097.91819999996</v>
      </c>
      <c r="N169" s="97">
        <v>695172.70239999995</v>
      </c>
      <c r="O169" s="97">
        <v>53.002935399999998</v>
      </c>
      <c r="P169" s="97">
        <v>-6.985424632</v>
      </c>
    </row>
    <row r="170" spans="1:16" x14ac:dyDescent="0.3">
      <c r="A170" s="97" t="s">
        <v>1075</v>
      </c>
      <c r="B170" s="97" t="s">
        <v>1076</v>
      </c>
      <c r="C170" s="97" t="s">
        <v>1077</v>
      </c>
      <c r="D170" s="97" t="s">
        <v>1078</v>
      </c>
      <c r="E170" s="97" t="s">
        <v>1079</v>
      </c>
      <c r="F170" s="97" t="s">
        <v>1080</v>
      </c>
      <c r="G170" s="97" t="s">
        <v>1040</v>
      </c>
      <c r="H170" s="97" t="s">
        <v>151</v>
      </c>
      <c r="I170" s="97" t="s">
        <v>1081</v>
      </c>
      <c r="J170" s="97" t="s">
        <v>153</v>
      </c>
      <c r="K170" s="97">
        <v>38792.483999999997</v>
      </c>
      <c r="L170" s="97">
        <v>106383.898</v>
      </c>
      <c r="M170" s="97">
        <v>438777.43070000003</v>
      </c>
      <c r="N170" s="97">
        <v>606439.26269999996</v>
      </c>
      <c r="O170" s="97">
        <v>52.186159809999999</v>
      </c>
      <c r="P170" s="97">
        <v>-10.357893430000001</v>
      </c>
    </row>
    <row r="171" spans="1:16" x14ac:dyDescent="0.3">
      <c r="A171" s="97" t="s">
        <v>1082</v>
      </c>
      <c r="B171" s="97" t="s">
        <v>1083</v>
      </c>
      <c r="C171" s="97" t="s">
        <v>1084</v>
      </c>
      <c r="D171" s="97" t="s">
        <v>1085</v>
      </c>
      <c r="E171" s="97" t="s">
        <v>137</v>
      </c>
      <c r="F171" s="97"/>
      <c r="G171" s="97"/>
      <c r="H171" s="97" t="s">
        <v>138</v>
      </c>
      <c r="I171" s="97" t="s">
        <v>1086</v>
      </c>
      <c r="J171" s="97" t="s">
        <v>140</v>
      </c>
      <c r="K171" s="97">
        <v>139671.70300000001</v>
      </c>
      <c r="L171" s="97">
        <v>114355.19500000001</v>
      </c>
      <c r="M171" s="97">
        <v>539634.96230000001</v>
      </c>
      <c r="N171" s="97">
        <v>614408.29009999998</v>
      </c>
      <c r="O171" s="97">
        <v>52.278039999999997</v>
      </c>
      <c r="P171" s="97">
        <v>-8.8846152119999999</v>
      </c>
    </row>
    <row r="172" spans="1:16" x14ac:dyDescent="0.3">
      <c r="A172" s="97" t="s">
        <v>1087</v>
      </c>
      <c r="B172" s="97" t="s">
        <v>1088</v>
      </c>
      <c r="C172" s="97" t="s">
        <v>1089</v>
      </c>
      <c r="D172" s="97" t="s">
        <v>1090</v>
      </c>
      <c r="E172" s="97" t="s">
        <v>137</v>
      </c>
      <c r="F172" s="97"/>
      <c r="G172" s="97"/>
      <c r="H172" s="97" t="s">
        <v>138</v>
      </c>
      <c r="I172" s="97" t="s">
        <v>1091</v>
      </c>
      <c r="J172" s="97" t="s">
        <v>140</v>
      </c>
      <c r="K172" s="97">
        <v>154917.29399999999</v>
      </c>
      <c r="L172" s="97">
        <v>78206.722999999998</v>
      </c>
      <c r="M172" s="97">
        <v>554877.07330000005</v>
      </c>
      <c r="N172" s="97">
        <v>578267.52139999997</v>
      </c>
      <c r="O172" s="97">
        <v>51.95466124</v>
      </c>
      <c r="P172" s="97">
        <v>-8.6564801320000004</v>
      </c>
    </row>
    <row r="173" spans="1:16" x14ac:dyDescent="0.3">
      <c r="A173" s="97" t="s">
        <v>1092</v>
      </c>
      <c r="B173" s="97" t="s">
        <v>1093</v>
      </c>
      <c r="C173" s="97" t="s">
        <v>1093</v>
      </c>
      <c r="D173" s="97" t="s">
        <v>1094</v>
      </c>
      <c r="E173" s="97" t="s">
        <v>1095</v>
      </c>
      <c r="F173" s="97" t="s">
        <v>306</v>
      </c>
      <c r="G173" s="97"/>
      <c r="H173" s="97" t="s">
        <v>307</v>
      </c>
      <c r="I173" s="97" t="s">
        <v>1096</v>
      </c>
      <c r="J173" s="97" t="s">
        <v>309</v>
      </c>
      <c r="K173" s="97">
        <v>137748.375</v>
      </c>
      <c r="L173" s="97">
        <v>253166.17199999999</v>
      </c>
      <c r="M173" s="97">
        <v>537712.79830000002</v>
      </c>
      <c r="N173" s="97">
        <v>753189.37049999996</v>
      </c>
      <c r="O173" s="97">
        <v>53.524971899999997</v>
      </c>
      <c r="P173" s="97">
        <v>-8.9393724429999999</v>
      </c>
    </row>
    <row r="174" spans="1:16" x14ac:dyDescent="0.3">
      <c r="A174" s="97" t="s">
        <v>1097</v>
      </c>
      <c r="B174" s="97" t="s">
        <v>1098</v>
      </c>
      <c r="C174" s="97" t="s">
        <v>1099</v>
      </c>
      <c r="D174" s="97" t="s">
        <v>1100</v>
      </c>
      <c r="E174" s="97" t="s">
        <v>586</v>
      </c>
      <c r="F174" s="97"/>
      <c r="G174" s="97"/>
      <c r="H174" s="97" t="s">
        <v>540</v>
      </c>
      <c r="I174" s="97" t="s">
        <v>1101</v>
      </c>
      <c r="J174" s="97" t="s">
        <v>542</v>
      </c>
      <c r="K174" s="97">
        <v>145083.20300000001</v>
      </c>
      <c r="L174" s="97">
        <v>152484.21900000001</v>
      </c>
      <c r="M174" s="97">
        <v>545045.50349999999</v>
      </c>
      <c r="N174" s="97">
        <v>652529.07090000005</v>
      </c>
      <c r="O174" s="97">
        <v>52.621213820000001</v>
      </c>
      <c r="P174" s="97">
        <v>-8.8116093200000005</v>
      </c>
    </row>
    <row r="175" spans="1:16" x14ac:dyDescent="0.3">
      <c r="A175" s="97" t="s">
        <v>1102</v>
      </c>
      <c r="B175" s="97" t="s">
        <v>1103</v>
      </c>
      <c r="C175" s="97" t="s">
        <v>1104</v>
      </c>
      <c r="D175" s="97" t="s">
        <v>1105</v>
      </c>
      <c r="E175" s="97" t="s">
        <v>586</v>
      </c>
      <c r="F175" s="97"/>
      <c r="G175" s="97"/>
      <c r="H175" s="97" t="s">
        <v>540</v>
      </c>
      <c r="I175" s="97" t="s">
        <v>1106</v>
      </c>
      <c r="J175" s="97" t="s">
        <v>542</v>
      </c>
      <c r="K175" s="97">
        <v>161277.266</v>
      </c>
      <c r="L175" s="97">
        <v>150649.891</v>
      </c>
      <c r="M175" s="97">
        <v>561236.06819999998</v>
      </c>
      <c r="N175" s="97">
        <v>650695.05050000001</v>
      </c>
      <c r="O175" s="97">
        <v>52.606127119999996</v>
      </c>
      <c r="P175" s="97">
        <v>-8.5722956200000002</v>
      </c>
    </row>
    <row r="176" spans="1:16" x14ac:dyDescent="0.3">
      <c r="A176" s="97" t="s">
        <v>1107</v>
      </c>
      <c r="B176" s="97" t="s">
        <v>1108</v>
      </c>
      <c r="C176" s="97" t="s">
        <v>1108</v>
      </c>
      <c r="D176" s="97" t="s">
        <v>1109</v>
      </c>
      <c r="E176" s="97" t="s">
        <v>1110</v>
      </c>
      <c r="F176" s="97" t="s">
        <v>224</v>
      </c>
      <c r="G176" s="97"/>
      <c r="H176" s="97" t="s">
        <v>225</v>
      </c>
      <c r="I176" s="97" t="s">
        <v>1111</v>
      </c>
      <c r="J176" s="97" t="s">
        <v>227</v>
      </c>
      <c r="K176" s="97">
        <v>302423</v>
      </c>
      <c r="L176" s="97">
        <v>289424.375</v>
      </c>
      <c r="M176" s="97">
        <v>702352.1398</v>
      </c>
      <c r="N176" s="97">
        <v>789438.88249999995</v>
      </c>
      <c r="O176" s="97">
        <v>53.844333820000003</v>
      </c>
      <c r="P176" s="97">
        <v>-6.4446353529999998</v>
      </c>
    </row>
    <row r="177" spans="1:16" x14ac:dyDescent="0.3">
      <c r="A177" s="97" t="s">
        <v>1112</v>
      </c>
      <c r="B177" s="97" t="s">
        <v>1113</v>
      </c>
      <c r="C177" s="97" t="s">
        <v>1114</v>
      </c>
      <c r="D177" s="97" t="s">
        <v>1115</v>
      </c>
      <c r="E177" s="97" t="s">
        <v>1116</v>
      </c>
      <c r="F177" s="97" t="s">
        <v>210</v>
      </c>
      <c r="G177" s="97" t="s">
        <v>1117</v>
      </c>
      <c r="H177" s="97" t="s">
        <v>211</v>
      </c>
      <c r="I177" s="97" t="s">
        <v>1118</v>
      </c>
      <c r="J177" s="97" t="s">
        <v>213</v>
      </c>
      <c r="K177" s="97">
        <v>265947.18800000002</v>
      </c>
      <c r="L177" s="97">
        <v>116732.523</v>
      </c>
      <c r="M177" s="97">
        <v>665883.26459999999</v>
      </c>
      <c r="N177" s="97">
        <v>616784.42559999996</v>
      </c>
      <c r="O177" s="97">
        <v>52.298761540000001</v>
      </c>
      <c r="P177" s="97">
        <v>-7.0340658779999998</v>
      </c>
    </row>
    <row r="178" spans="1:16" x14ac:dyDescent="0.3">
      <c r="A178" s="97" t="s">
        <v>1119</v>
      </c>
      <c r="B178" s="97" t="s">
        <v>1120</v>
      </c>
      <c r="C178" s="97" t="s">
        <v>1121</v>
      </c>
      <c r="D178" s="97" t="s">
        <v>1122</v>
      </c>
      <c r="E178" s="97" t="s">
        <v>1123</v>
      </c>
      <c r="F178" s="97" t="s">
        <v>1124</v>
      </c>
      <c r="G178" s="97"/>
      <c r="H178" s="97" t="s">
        <v>159</v>
      </c>
      <c r="I178" s="97" t="s">
        <v>1125</v>
      </c>
      <c r="J178" s="97" t="s">
        <v>430</v>
      </c>
      <c r="K178" s="97">
        <v>183984.875</v>
      </c>
      <c r="L178" s="97">
        <v>186647.42199999999</v>
      </c>
      <c r="M178" s="97">
        <v>583938.97979999997</v>
      </c>
      <c r="N178" s="97">
        <v>686684.70420000004</v>
      </c>
      <c r="O178" s="97">
        <v>52.930737399999998</v>
      </c>
      <c r="P178" s="97">
        <v>-8.2388878850000005</v>
      </c>
    </row>
    <row r="179" spans="1:16" x14ac:dyDescent="0.3">
      <c r="A179" s="97" t="s">
        <v>1126</v>
      </c>
      <c r="B179" s="97" t="s">
        <v>1127</v>
      </c>
      <c r="C179" s="97" t="s">
        <v>1127</v>
      </c>
      <c r="D179" s="97" t="s">
        <v>1128</v>
      </c>
      <c r="E179" s="97" t="s">
        <v>1129</v>
      </c>
      <c r="F179" s="97" t="s">
        <v>158</v>
      </c>
      <c r="G179" s="97"/>
      <c r="H179" s="97" t="s">
        <v>159</v>
      </c>
      <c r="I179" s="97" t="s">
        <v>1130</v>
      </c>
      <c r="J179" s="97" t="s">
        <v>161</v>
      </c>
      <c r="K179" s="97">
        <v>220181.67199999999</v>
      </c>
      <c r="L179" s="97">
        <v>129558.17200000001</v>
      </c>
      <c r="M179" s="97">
        <v>620127.67339999997</v>
      </c>
      <c r="N179" s="97">
        <v>629607.55740000005</v>
      </c>
      <c r="O179" s="97">
        <v>52.417600880000002</v>
      </c>
      <c r="P179" s="97">
        <v>-7.7041127139999999</v>
      </c>
    </row>
    <row r="180" spans="1:16" x14ac:dyDescent="0.3">
      <c r="A180" s="97" t="s">
        <v>1131</v>
      </c>
      <c r="B180" s="97" t="s">
        <v>1132</v>
      </c>
      <c r="C180" s="97" t="s">
        <v>1133</v>
      </c>
      <c r="D180" s="97" t="s">
        <v>1134</v>
      </c>
      <c r="E180" s="97" t="s">
        <v>741</v>
      </c>
      <c r="F180" s="97" t="s">
        <v>1135</v>
      </c>
      <c r="G180" s="97"/>
      <c r="H180" s="97" t="s">
        <v>466</v>
      </c>
      <c r="I180" s="97" t="s">
        <v>1136</v>
      </c>
      <c r="J180" s="97" t="s">
        <v>468</v>
      </c>
      <c r="K180" s="97">
        <v>119219.501</v>
      </c>
      <c r="L180" s="97">
        <v>316579.20299999998</v>
      </c>
      <c r="M180" s="97">
        <v>519188.25599999999</v>
      </c>
      <c r="N180" s="97">
        <v>816588.83550000004</v>
      </c>
      <c r="O180" s="97">
        <v>54.09204252</v>
      </c>
      <c r="P180" s="97">
        <v>-9.2353196989999997</v>
      </c>
    </row>
    <row r="181" spans="1:16" x14ac:dyDescent="0.3">
      <c r="A181" s="97" t="s">
        <v>1137</v>
      </c>
      <c r="B181" s="97" t="s">
        <v>1138</v>
      </c>
      <c r="C181" s="97" t="s">
        <v>1139</v>
      </c>
      <c r="D181" s="97" t="s">
        <v>1140</v>
      </c>
      <c r="E181" s="97" t="s">
        <v>1141</v>
      </c>
      <c r="F181" s="97"/>
      <c r="G181" s="97"/>
      <c r="H181" s="97" t="s">
        <v>540</v>
      </c>
      <c r="I181" s="97" t="s">
        <v>1142</v>
      </c>
      <c r="J181" s="97" t="s">
        <v>1143</v>
      </c>
      <c r="K181" s="97">
        <v>158339.63</v>
      </c>
      <c r="L181" s="97">
        <v>156884.109</v>
      </c>
      <c r="M181" s="97">
        <v>558299.09869999997</v>
      </c>
      <c r="N181" s="97">
        <v>656927.94140000001</v>
      </c>
      <c r="O181" s="97">
        <v>52.661927749999997</v>
      </c>
      <c r="P181" s="97">
        <v>-8.6164401000000002</v>
      </c>
    </row>
    <row r="182" spans="1:16" x14ac:dyDescent="0.3">
      <c r="A182" s="97" t="s">
        <v>1144</v>
      </c>
      <c r="B182" s="97" t="s">
        <v>1145</v>
      </c>
      <c r="C182" s="97" t="s">
        <v>1145</v>
      </c>
      <c r="D182" s="97" t="s">
        <v>1146</v>
      </c>
      <c r="E182" s="97" t="s">
        <v>713</v>
      </c>
      <c r="F182" s="97" t="s">
        <v>514</v>
      </c>
      <c r="G182" s="97"/>
      <c r="H182" s="97" t="s">
        <v>515</v>
      </c>
      <c r="I182" s="97" t="s">
        <v>1147</v>
      </c>
      <c r="J182" s="97" t="s">
        <v>517</v>
      </c>
      <c r="K182" s="97">
        <v>286761.71899999998</v>
      </c>
      <c r="L182" s="97">
        <v>133608.016</v>
      </c>
      <c r="M182" s="97">
        <v>686693.40300000005</v>
      </c>
      <c r="N182" s="97">
        <v>633656.17290000001</v>
      </c>
      <c r="O182" s="97">
        <v>52.447485479999997</v>
      </c>
      <c r="P182" s="97">
        <v>-6.7246739609999997</v>
      </c>
    </row>
    <row r="183" spans="1:16" x14ac:dyDescent="0.3">
      <c r="A183" s="97" t="s">
        <v>1148</v>
      </c>
      <c r="B183" s="97" t="s">
        <v>1149</v>
      </c>
      <c r="C183" s="97" t="s">
        <v>1150</v>
      </c>
      <c r="D183" s="97" t="s">
        <v>1151</v>
      </c>
      <c r="E183" s="97" t="s">
        <v>1152</v>
      </c>
      <c r="F183" s="97" t="s">
        <v>1153</v>
      </c>
      <c r="G183" s="97" t="s">
        <v>1154</v>
      </c>
      <c r="H183" s="97" t="s">
        <v>381</v>
      </c>
      <c r="I183" s="97" t="s">
        <v>1155</v>
      </c>
      <c r="J183" s="97" t="s">
        <v>383</v>
      </c>
      <c r="K183" s="97">
        <v>215145.53099999999</v>
      </c>
      <c r="L183" s="97">
        <v>319408.06300000002</v>
      </c>
      <c r="M183" s="97">
        <v>615093.63280000002</v>
      </c>
      <c r="N183" s="97">
        <v>819416.57479999994</v>
      </c>
      <c r="O183" s="97">
        <v>54.123571390000002</v>
      </c>
      <c r="P183" s="97">
        <v>-7.769103136</v>
      </c>
    </row>
    <row r="184" spans="1:16" x14ac:dyDescent="0.3">
      <c r="A184" s="97" t="s">
        <v>1156</v>
      </c>
      <c r="B184" s="97" t="s">
        <v>1157</v>
      </c>
      <c r="C184" s="97" t="s">
        <v>453</v>
      </c>
      <c r="D184" s="97" t="s">
        <v>719</v>
      </c>
      <c r="E184" s="97" t="s">
        <v>137</v>
      </c>
      <c r="F184" s="97"/>
      <c r="G184" s="97"/>
      <c r="H184" s="97" t="s">
        <v>138</v>
      </c>
      <c r="I184" s="97" t="s">
        <v>1158</v>
      </c>
      <c r="J184" s="97" t="s">
        <v>140</v>
      </c>
      <c r="K184" s="97">
        <v>149693.65599999999</v>
      </c>
      <c r="L184" s="97">
        <v>101875.391</v>
      </c>
      <c r="M184" s="97">
        <v>549654.68900000001</v>
      </c>
      <c r="N184" s="97">
        <v>601931.11979999999</v>
      </c>
      <c r="O184" s="97">
        <v>52.166905100000001</v>
      </c>
      <c r="P184" s="97">
        <v>-8.7359400560000005</v>
      </c>
    </row>
    <row r="185" spans="1:16" x14ac:dyDescent="0.3">
      <c r="A185" s="97" t="s">
        <v>1159</v>
      </c>
      <c r="B185" s="97" t="s">
        <v>1160</v>
      </c>
      <c r="C185" s="97" t="s">
        <v>1161</v>
      </c>
      <c r="D185" s="97" t="s">
        <v>1162</v>
      </c>
      <c r="E185" s="97" t="s">
        <v>1163</v>
      </c>
      <c r="F185" s="97" t="s">
        <v>465</v>
      </c>
      <c r="G185" s="97"/>
      <c r="H185" s="97" t="s">
        <v>466</v>
      </c>
      <c r="I185" s="97" t="s">
        <v>1164</v>
      </c>
      <c r="J185" s="97" t="s">
        <v>468</v>
      </c>
      <c r="K185" s="97">
        <v>123982.977</v>
      </c>
      <c r="L185" s="97">
        <v>321617.56300000002</v>
      </c>
      <c r="M185" s="97">
        <v>523950.73249999998</v>
      </c>
      <c r="N185" s="97">
        <v>821626.08440000005</v>
      </c>
      <c r="O185" s="97">
        <v>54.138021989999999</v>
      </c>
      <c r="P185" s="97">
        <v>-9.1638028150000004</v>
      </c>
    </row>
    <row r="186" spans="1:16" x14ac:dyDescent="0.3">
      <c r="A186" s="97" t="s">
        <v>1165</v>
      </c>
      <c r="B186" s="97" t="s">
        <v>1166</v>
      </c>
      <c r="C186" s="97" t="s">
        <v>1167</v>
      </c>
      <c r="D186" s="97" t="s">
        <v>1168</v>
      </c>
      <c r="E186" s="97" t="s">
        <v>1014</v>
      </c>
      <c r="F186" s="97" t="s">
        <v>465</v>
      </c>
      <c r="G186" s="97"/>
      <c r="H186" s="97" t="s">
        <v>466</v>
      </c>
      <c r="I186" s="97" t="s">
        <v>1169</v>
      </c>
      <c r="J186" s="97" t="s">
        <v>468</v>
      </c>
      <c r="K186" s="97">
        <v>119479.227</v>
      </c>
      <c r="L186" s="97">
        <v>255143.641</v>
      </c>
      <c r="M186" s="97">
        <v>519447.59730000002</v>
      </c>
      <c r="N186" s="97">
        <v>755166.51150000002</v>
      </c>
      <c r="O186" s="97">
        <v>53.540254740000002</v>
      </c>
      <c r="P186" s="97">
        <v>-9.2152838050000003</v>
      </c>
    </row>
    <row r="187" spans="1:16" x14ac:dyDescent="0.3">
      <c r="A187" s="97" t="s">
        <v>1170</v>
      </c>
      <c r="B187" s="97" t="s">
        <v>1171</v>
      </c>
      <c r="C187" s="97" t="s">
        <v>1172</v>
      </c>
      <c r="D187" s="97" t="s">
        <v>1173</v>
      </c>
      <c r="E187" s="97" t="s">
        <v>1174</v>
      </c>
      <c r="F187" s="97" t="s">
        <v>586</v>
      </c>
      <c r="G187" s="97"/>
      <c r="H187" s="97" t="s">
        <v>540</v>
      </c>
      <c r="I187" s="97" t="s">
        <v>1175</v>
      </c>
      <c r="J187" s="97" t="s">
        <v>542</v>
      </c>
      <c r="K187" s="97">
        <v>165578.29699999999</v>
      </c>
      <c r="L187" s="97">
        <v>139393.766</v>
      </c>
      <c r="M187" s="97">
        <v>565536.11199999996</v>
      </c>
      <c r="N187" s="97">
        <v>639441.32709999999</v>
      </c>
      <c r="O187" s="97">
        <v>52.505270879999998</v>
      </c>
      <c r="P187" s="97">
        <v>-8.5076456119999992</v>
      </c>
    </row>
    <row r="188" spans="1:16" x14ac:dyDescent="0.3">
      <c r="A188" s="97" t="s">
        <v>1176</v>
      </c>
      <c r="B188" s="97" t="s">
        <v>1177</v>
      </c>
      <c r="C188" s="97" t="s">
        <v>1177</v>
      </c>
      <c r="D188" s="97" t="s">
        <v>1178</v>
      </c>
      <c r="E188" s="97" t="s">
        <v>1179</v>
      </c>
      <c r="F188" s="97" t="s">
        <v>246</v>
      </c>
      <c r="G188" s="97"/>
      <c r="H188" s="97" t="s">
        <v>247</v>
      </c>
      <c r="I188" s="97" t="s">
        <v>1180</v>
      </c>
      <c r="J188" s="97" t="s">
        <v>249</v>
      </c>
      <c r="K188" s="97">
        <v>266270.03100000002</v>
      </c>
      <c r="L188" s="97">
        <v>248884.734</v>
      </c>
      <c r="M188" s="97">
        <v>666206.74320000003</v>
      </c>
      <c r="N188" s="97">
        <v>748908.16780000005</v>
      </c>
      <c r="O188" s="97">
        <v>53.486024960000002</v>
      </c>
      <c r="P188" s="97">
        <v>-7.0024289660000001</v>
      </c>
    </row>
    <row r="189" spans="1:16" x14ac:dyDescent="0.3">
      <c r="A189" s="97" t="s">
        <v>1181</v>
      </c>
      <c r="B189" s="97" t="s">
        <v>1182</v>
      </c>
      <c r="C189" s="97" t="s">
        <v>1182</v>
      </c>
      <c r="D189" s="97" t="s">
        <v>1183</v>
      </c>
      <c r="E189" s="97" t="s">
        <v>1184</v>
      </c>
      <c r="F189" s="97" t="s">
        <v>436</v>
      </c>
      <c r="G189" s="97"/>
      <c r="H189" s="97" t="s">
        <v>437</v>
      </c>
      <c r="I189" s="97" t="s">
        <v>1185</v>
      </c>
      <c r="J189" s="97" t="s">
        <v>439</v>
      </c>
      <c r="K189" s="97">
        <v>234829.9</v>
      </c>
      <c r="L189" s="97">
        <v>412226</v>
      </c>
      <c r="M189" s="97">
        <v>634774.25390000001</v>
      </c>
      <c r="N189" s="97">
        <v>912214.40879999998</v>
      </c>
      <c r="O189" s="97">
        <v>54.956381469999997</v>
      </c>
      <c r="P189" s="97">
        <v>-7.4570906460000002</v>
      </c>
    </row>
    <row r="190" spans="1:16" x14ac:dyDescent="0.3">
      <c r="A190" s="97" t="s">
        <v>1186</v>
      </c>
      <c r="B190" s="97" t="s">
        <v>1187</v>
      </c>
      <c r="C190" s="97" t="s">
        <v>827</v>
      </c>
      <c r="D190" s="97" t="s">
        <v>1188</v>
      </c>
      <c r="E190" s="97" t="s">
        <v>1189</v>
      </c>
      <c r="F190" s="97" t="s">
        <v>1190</v>
      </c>
      <c r="G190" s="97"/>
      <c r="H190" s="97" t="s">
        <v>262</v>
      </c>
      <c r="I190" s="97" t="s">
        <v>1191</v>
      </c>
      <c r="J190" s="97" t="s">
        <v>264</v>
      </c>
      <c r="K190" s="97">
        <v>245657.367</v>
      </c>
      <c r="L190" s="97">
        <v>207129.995</v>
      </c>
      <c r="M190" s="97">
        <v>645598.29669999995</v>
      </c>
      <c r="N190" s="97">
        <v>707162.53410000005</v>
      </c>
      <c r="O190" s="97">
        <v>53.11307214</v>
      </c>
      <c r="P190" s="97">
        <v>-7.3189120489999997</v>
      </c>
    </row>
    <row r="191" spans="1:16" x14ac:dyDescent="0.3">
      <c r="A191" s="97" t="s">
        <v>1192</v>
      </c>
      <c r="B191" s="97" t="s">
        <v>1193</v>
      </c>
      <c r="C191" s="97" t="s">
        <v>1194</v>
      </c>
      <c r="D191" s="97" t="s">
        <v>1195</v>
      </c>
      <c r="E191" s="97" t="s">
        <v>1196</v>
      </c>
      <c r="F191" s="97" t="s">
        <v>1197</v>
      </c>
      <c r="G191" s="97" t="s">
        <v>593</v>
      </c>
      <c r="H191" s="97" t="s">
        <v>594</v>
      </c>
      <c r="I191" s="97" t="s">
        <v>1198</v>
      </c>
      <c r="J191" s="97" t="s">
        <v>596</v>
      </c>
      <c r="K191" s="97">
        <v>228062.04699999999</v>
      </c>
      <c r="L191" s="97">
        <v>219083.90599999999</v>
      </c>
      <c r="M191" s="97">
        <v>628006.8308</v>
      </c>
      <c r="N191" s="97">
        <v>719113.96389999997</v>
      </c>
      <c r="O191" s="97">
        <v>53.221692320000002</v>
      </c>
      <c r="P191" s="97">
        <v>-7.5806145169999999</v>
      </c>
    </row>
    <row r="192" spans="1:16" x14ac:dyDescent="0.3">
      <c r="A192" s="97" t="s">
        <v>1199</v>
      </c>
      <c r="B192" s="97" t="s">
        <v>1200</v>
      </c>
      <c r="C192" s="97" t="s">
        <v>1201</v>
      </c>
      <c r="D192" s="97" t="s">
        <v>813</v>
      </c>
      <c r="E192" s="97" t="s">
        <v>586</v>
      </c>
      <c r="F192" s="97"/>
      <c r="G192" s="97"/>
      <c r="H192" s="97" t="s">
        <v>540</v>
      </c>
      <c r="I192" s="97" t="s">
        <v>1202</v>
      </c>
      <c r="J192" s="97" t="s">
        <v>542</v>
      </c>
      <c r="K192" s="97">
        <v>151949.701</v>
      </c>
      <c r="L192" s="97">
        <v>136789.15700000001</v>
      </c>
      <c r="M192" s="97">
        <v>551910.43740000005</v>
      </c>
      <c r="N192" s="97">
        <v>636837.35290000006</v>
      </c>
      <c r="O192" s="97">
        <v>52.480836480000001</v>
      </c>
      <c r="P192" s="97">
        <v>-8.7079585989999995</v>
      </c>
    </row>
    <row r="193" spans="1:16" x14ac:dyDescent="0.3">
      <c r="A193" s="97" t="s">
        <v>1203</v>
      </c>
      <c r="B193" s="97" t="s">
        <v>1204</v>
      </c>
      <c r="C193" s="97" t="s">
        <v>1205</v>
      </c>
      <c r="D193" s="97" t="s">
        <v>1206</v>
      </c>
      <c r="E193" s="97" t="s">
        <v>137</v>
      </c>
      <c r="F193" s="97"/>
      <c r="G193" s="97"/>
      <c r="H193" s="97" t="s">
        <v>138</v>
      </c>
      <c r="I193" s="97" t="s">
        <v>1207</v>
      </c>
      <c r="J193" s="97" t="s">
        <v>140</v>
      </c>
      <c r="K193" s="97">
        <v>157645.516</v>
      </c>
      <c r="L193" s="97">
        <v>74076.726999999999</v>
      </c>
      <c r="M193" s="97">
        <v>557604.68530000001</v>
      </c>
      <c r="N193" s="97">
        <v>574138.4</v>
      </c>
      <c r="O193" s="97">
        <v>51.917760950000002</v>
      </c>
      <c r="P193" s="97">
        <v>-8.6162907410000003</v>
      </c>
    </row>
    <row r="194" spans="1:16" x14ac:dyDescent="0.3">
      <c r="A194" s="97" t="s">
        <v>1208</v>
      </c>
      <c r="B194" s="97" t="s">
        <v>1209</v>
      </c>
      <c r="C194" s="97" t="s">
        <v>1209</v>
      </c>
      <c r="D194" s="97" t="s">
        <v>1210</v>
      </c>
      <c r="E194" s="97" t="s">
        <v>158</v>
      </c>
      <c r="F194" s="97"/>
      <c r="G194" s="97"/>
      <c r="H194" s="97" t="s">
        <v>159</v>
      </c>
      <c r="I194" s="97" t="s">
        <v>1211</v>
      </c>
      <c r="J194" s="97" t="s">
        <v>161</v>
      </c>
      <c r="K194" s="97">
        <v>181185.641</v>
      </c>
      <c r="L194" s="97">
        <v>140012.07800000001</v>
      </c>
      <c r="M194" s="97">
        <v>581140.09759999998</v>
      </c>
      <c r="N194" s="97">
        <v>640059.4216</v>
      </c>
      <c r="O194" s="97">
        <v>52.511589100000002</v>
      </c>
      <c r="P194" s="97">
        <v>-8.2778414619999996</v>
      </c>
    </row>
    <row r="195" spans="1:16" x14ac:dyDescent="0.3">
      <c r="A195" s="97" t="s">
        <v>1212</v>
      </c>
      <c r="B195" s="97" t="s">
        <v>1213</v>
      </c>
      <c r="C195" s="97" t="s">
        <v>1214</v>
      </c>
      <c r="D195" s="97" t="s">
        <v>1215</v>
      </c>
      <c r="E195" s="97" t="s">
        <v>1216</v>
      </c>
      <c r="F195" s="97" t="s">
        <v>289</v>
      </c>
      <c r="G195" s="97"/>
      <c r="H195" s="97" t="s">
        <v>290</v>
      </c>
      <c r="I195" s="97" t="s">
        <v>1217</v>
      </c>
      <c r="J195" s="97" t="s">
        <v>292</v>
      </c>
      <c r="K195" s="97">
        <v>326166.03000000003</v>
      </c>
      <c r="L195" s="97">
        <v>219184.42600000001</v>
      </c>
      <c r="M195" s="97">
        <v>726089.68189999997</v>
      </c>
      <c r="N195" s="97">
        <v>719213.93969999999</v>
      </c>
      <c r="O195" s="97">
        <v>53.208377830000003</v>
      </c>
      <c r="P195" s="97">
        <v>-6.1123764999999999</v>
      </c>
    </row>
    <row r="196" spans="1:16" x14ac:dyDescent="0.3">
      <c r="A196" s="97" t="s">
        <v>1218</v>
      </c>
      <c r="B196" s="97" t="s">
        <v>1219</v>
      </c>
      <c r="C196" s="97" t="s">
        <v>1219</v>
      </c>
      <c r="D196" s="97" t="s">
        <v>1220</v>
      </c>
      <c r="E196" s="97" t="s">
        <v>729</v>
      </c>
      <c r="F196" s="97" t="s">
        <v>1221</v>
      </c>
      <c r="G196" s="97" t="s">
        <v>1222</v>
      </c>
      <c r="H196" s="97" t="s">
        <v>612</v>
      </c>
      <c r="I196" s="97" t="s">
        <v>1223</v>
      </c>
      <c r="J196" s="97" t="s">
        <v>614</v>
      </c>
      <c r="K196" s="97">
        <v>133924.69899999999</v>
      </c>
      <c r="L196" s="97">
        <v>177182.098</v>
      </c>
      <c r="M196" s="97">
        <v>533889.53689999995</v>
      </c>
      <c r="N196" s="97">
        <v>677221.68929999997</v>
      </c>
      <c r="O196" s="97">
        <v>52.841872100000003</v>
      </c>
      <c r="P196" s="97">
        <v>-8.9813152669999994</v>
      </c>
    </row>
    <row r="197" spans="1:16" x14ac:dyDescent="0.3">
      <c r="A197" s="97" t="s">
        <v>1224</v>
      </c>
      <c r="B197" s="97" t="s">
        <v>1225</v>
      </c>
      <c r="C197" s="97" t="s">
        <v>1225</v>
      </c>
      <c r="D197" s="97" t="s">
        <v>1226</v>
      </c>
      <c r="E197" s="97" t="s">
        <v>586</v>
      </c>
      <c r="F197" s="97"/>
      <c r="G197" s="97"/>
      <c r="H197" s="97" t="s">
        <v>540</v>
      </c>
      <c r="I197" s="97" t="s">
        <v>1227</v>
      </c>
      <c r="J197" s="97" t="s">
        <v>542</v>
      </c>
      <c r="K197" s="97">
        <v>120788.63499999999</v>
      </c>
      <c r="L197" s="97">
        <v>124046.946</v>
      </c>
      <c r="M197" s="97">
        <v>520756.01439999999</v>
      </c>
      <c r="N197" s="97">
        <v>624098.05599999998</v>
      </c>
      <c r="O197" s="97">
        <v>52.362722210000001</v>
      </c>
      <c r="P197" s="97">
        <v>-9.1635029729999999</v>
      </c>
    </row>
    <row r="198" spans="1:16" x14ac:dyDescent="0.3">
      <c r="A198" s="97" t="s">
        <v>1228</v>
      </c>
      <c r="B198" s="97" t="s">
        <v>1229</v>
      </c>
      <c r="C198" s="97" t="s">
        <v>1230</v>
      </c>
      <c r="D198" s="97" t="s">
        <v>1231</v>
      </c>
      <c r="E198" s="97" t="s">
        <v>1232</v>
      </c>
      <c r="F198" s="97" t="s">
        <v>1233</v>
      </c>
      <c r="G198" s="97"/>
      <c r="H198" s="97" t="s">
        <v>159</v>
      </c>
      <c r="I198" s="97" t="s">
        <v>1234</v>
      </c>
      <c r="J198" s="97" t="s">
        <v>161</v>
      </c>
      <c r="K198" s="97">
        <v>189882.68799999999</v>
      </c>
      <c r="L198" s="97">
        <v>117212.258</v>
      </c>
      <c r="M198" s="97">
        <v>589835.14839999995</v>
      </c>
      <c r="N198" s="97">
        <v>617264.46580000001</v>
      </c>
      <c r="O198" s="97">
        <v>52.306932080000003</v>
      </c>
      <c r="P198" s="97">
        <v>-8.1490556119999997</v>
      </c>
    </row>
    <row r="199" spans="1:16" x14ac:dyDescent="0.3">
      <c r="A199" s="97" t="s">
        <v>1235</v>
      </c>
      <c r="B199" s="97" t="s">
        <v>1236</v>
      </c>
      <c r="C199" s="97" t="s">
        <v>1236</v>
      </c>
      <c r="D199" s="97" t="s">
        <v>1237</v>
      </c>
      <c r="E199" s="97" t="s">
        <v>1014</v>
      </c>
      <c r="F199" s="97"/>
      <c r="G199" s="97"/>
      <c r="H199" s="97" t="s">
        <v>466</v>
      </c>
      <c r="I199" s="97" t="s">
        <v>1238</v>
      </c>
      <c r="J199" s="97" t="s">
        <v>468</v>
      </c>
      <c r="K199" s="97">
        <v>114015.93</v>
      </c>
      <c r="L199" s="97">
        <v>279528.75</v>
      </c>
      <c r="M199" s="97">
        <v>513985.60830000002</v>
      </c>
      <c r="N199" s="97">
        <v>779546.39489999996</v>
      </c>
      <c r="O199" s="97">
        <v>53.758421609999999</v>
      </c>
      <c r="P199" s="97">
        <v>-9.3044090350000008</v>
      </c>
    </row>
    <row r="200" spans="1:16" x14ac:dyDescent="0.3">
      <c r="A200" s="97" t="s">
        <v>1239</v>
      </c>
      <c r="B200" s="97" t="s">
        <v>1240</v>
      </c>
      <c r="C200" s="97" t="s">
        <v>1240</v>
      </c>
      <c r="D200" s="97" t="s">
        <v>1241</v>
      </c>
      <c r="E200" s="97" t="s">
        <v>1242</v>
      </c>
      <c r="F200" s="97" t="s">
        <v>388</v>
      </c>
      <c r="G200" s="97"/>
      <c r="H200" s="97" t="s">
        <v>389</v>
      </c>
      <c r="I200" s="97" t="s">
        <v>1243</v>
      </c>
      <c r="J200" s="97" t="s">
        <v>391</v>
      </c>
      <c r="K200" s="97">
        <v>215693.44099999999</v>
      </c>
      <c r="L200" s="97">
        <v>84030.767999999996</v>
      </c>
      <c r="M200" s="97">
        <v>615640.16399999999</v>
      </c>
      <c r="N200" s="97">
        <v>584089.98300000001</v>
      </c>
      <c r="O200" s="97">
        <v>52.008609120000003</v>
      </c>
      <c r="P200" s="97">
        <v>-7.7721834120000004</v>
      </c>
    </row>
    <row r="201" spans="1:16" x14ac:dyDescent="0.3">
      <c r="A201" s="97" t="s">
        <v>1244</v>
      </c>
      <c r="B201" s="97" t="s">
        <v>1245</v>
      </c>
      <c r="C201" s="97" t="s">
        <v>331</v>
      </c>
      <c r="D201" s="97" t="s">
        <v>1246</v>
      </c>
      <c r="E201" s="97" t="s">
        <v>269</v>
      </c>
      <c r="F201" s="97" t="s">
        <v>261</v>
      </c>
      <c r="G201" s="97"/>
      <c r="H201" s="97" t="s">
        <v>262</v>
      </c>
      <c r="I201" s="97" t="s">
        <v>1247</v>
      </c>
      <c r="J201" s="97" t="s">
        <v>264</v>
      </c>
      <c r="K201" s="97">
        <v>224647.234</v>
      </c>
      <c r="L201" s="97">
        <v>187518.18799999999</v>
      </c>
      <c r="M201" s="97">
        <v>624592.5845</v>
      </c>
      <c r="N201" s="97">
        <v>687555.06440000003</v>
      </c>
      <c r="O201" s="97">
        <v>52.938236809999999</v>
      </c>
      <c r="P201" s="97">
        <v>-7.6341519839999998</v>
      </c>
    </row>
    <row r="202" spans="1:16" x14ac:dyDescent="0.3">
      <c r="A202" s="97" t="s">
        <v>1248</v>
      </c>
      <c r="B202" s="97" t="s">
        <v>1249</v>
      </c>
      <c r="C202" s="97" t="s">
        <v>1250</v>
      </c>
      <c r="D202" s="97" t="s">
        <v>1251</v>
      </c>
      <c r="E202" s="97" t="s">
        <v>320</v>
      </c>
      <c r="F202" s="97"/>
      <c r="G202" s="97"/>
      <c r="H202" s="97" t="s">
        <v>307</v>
      </c>
      <c r="I202" s="97" t="s">
        <v>1252</v>
      </c>
      <c r="J202" s="97" t="s">
        <v>309</v>
      </c>
      <c r="K202" s="97">
        <v>178356.95300000001</v>
      </c>
      <c r="L202" s="97">
        <v>252443.859</v>
      </c>
      <c r="M202" s="97">
        <v>578312.62320000003</v>
      </c>
      <c r="N202" s="97">
        <v>752466.99549999996</v>
      </c>
      <c r="O202" s="97">
        <v>53.521722830000002</v>
      </c>
      <c r="P202" s="97">
        <v>-8.3270452069999994</v>
      </c>
    </row>
    <row r="203" spans="1:16" x14ac:dyDescent="0.3">
      <c r="A203" s="97" t="s">
        <v>1253</v>
      </c>
      <c r="B203" s="97" t="s">
        <v>1254</v>
      </c>
      <c r="C203" s="97" t="s">
        <v>1254</v>
      </c>
      <c r="D203" s="97" t="s">
        <v>1255</v>
      </c>
      <c r="E203" s="97" t="s">
        <v>1256</v>
      </c>
      <c r="F203" s="97" t="s">
        <v>436</v>
      </c>
      <c r="G203" s="97"/>
      <c r="H203" s="97" t="s">
        <v>437</v>
      </c>
      <c r="I203" s="97" t="s">
        <v>1257</v>
      </c>
      <c r="J203" s="97" t="s">
        <v>439</v>
      </c>
      <c r="K203" s="97">
        <v>224222.03099999999</v>
      </c>
      <c r="L203" s="97">
        <v>423751</v>
      </c>
      <c r="M203" s="97">
        <v>624168.73120000004</v>
      </c>
      <c r="N203" s="97">
        <v>923736.98190000001</v>
      </c>
      <c r="O203" s="97">
        <v>55.060529459999998</v>
      </c>
      <c r="P203" s="97">
        <v>-7.6216902700000002</v>
      </c>
    </row>
    <row r="204" spans="1:16" x14ac:dyDescent="0.3">
      <c r="A204" s="97" t="s">
        <v>1258</v>
      </c>
      <c r="B204" s="97" t="s">
        <v>1259</v>
      </c>
      <c r="C204" s="97" t="s">
        <v>1260</v>
      </c>
      <c r="D204" s="97" t="s">
        <v>1261</v>
      </c>
      <c r="E204" s="97" t="s">
        <v>211</v>
      </c>
      <c r="F204" s="97"/>
      <c r="G204" s="97"/>
      <c r="H204" s="97" t="s">
        <v>211</v>
      </c>
      <c r="I204" s="97" t="s">
        <v>1262</v>
      </c>
      <c r="J204" s="97" t="s">
        <v>213</v>
      </c>
      <c r="K204" s="97">
        <v>245870.867</v>
      </c>
      <c r="L204" s="97">
        <v>134653.86799999999</v>
      </c>
      <c r="M204" s="97">
        <v>645811.36309999996</v>
      </c>
      <c r="N204" s="97">
        <v>634702.01809999999</v>
      </c>
      <c r="O204" s="97">
        <v>52.461840789999997</v>
      </c>
      <c r="P204" s="97">
        <v>-7.3258710249999996</v>
      </c>
    </row>
    <row r="205" spans="1:16" x14ac:dyDescent="0.3">
      <c r="A205" s="97" t="s">
        <v>1263</v>
      </c>
      <c r="B205" s="97" t="s">
        <v>1264</v>
      </c>
      <c r="C205" s="97" t="s">
        <v>1265</v>
      </c>
      <c r="D205" s="97" t="s">
        <v>1265</v>
      </c>
      <c r="E205" s="97" t="s">
        <v>232</v>
      </c>
      <c r="F205" s="97"/>
      <c r="G205" s="97"/>
      <c r="H205" s="97" t="s">
        <v>232</v>
      </c>
      <c r="I205" s="97" t="s">
        <v>1266</v>
      </c>
      <c r="J205" s="97" t="s">
        <v>234</v>
      </c>
      <c r="K205" s="97">
        <v>214241.90599999999</v>
      </c>
      <c r="L205" s="97">
        <v>279161.875</v>
      </c>
      <c r="M205" s="97">
        <v>614189.98800000001</v>
      </c>
      <c r="N205" s="97">
        <v>779179.06310000003</v>
      </c>
      <c r="O205" s="97">
        <v>53.762024369999999</v>
      </c>
      <c r="P205" s="97">
        <v>-7.7847957140000004</v>
      </c>
    </row>
    <row r="206" spans="1:16" x14ac:dyDescent="0.3">
      <c r="A206" s="97" t="s">
        <v>1267</v>
      </c>
      <c r="B206" s="97" t="s">
        <v>1268</v>
      </c>
      <c r="C206" s="97" t="s">
        <v>1268</v>
      </c>
      <c r="D206" s="97" t="s">
        <v>1269</v>
      </c>
      <c r="E206" s="97" t="s">
        <v>1270</v>
      </c>
      <c r="F206" s="97" t="s">
        <v>1271</v>
      </c>
      <c r="G206" s="97"/>
      <c r="H206" s="97" t="s">
        <v>175</v>
      </c>
      <c r="I206" s="97" t="s">
        <v>1272</v>
      </c>
      <c r="J206" s="97" t="s">
        <v>198</v>
      </c>
      <c r="K206" s="97">
        <v>312020.55599999998</v>
      </c>
      <c r="L206" s="97">
        <v>233117.12400000001</v>
      </c>
      <c r="M206" s="97">
        <v>711947.32900000003</v>
      </c>
      <c r="N206" s="97">
        <v>733143.71129999997</v>
      </c>
      <c r="O206" s="97">
        <v>53.336676310000001</v>
      </c>
      <c r="P206" s="97">
        <v>-6.3190859960000001</v>
      </c>
    </row>
    <row r="207" spans="1:16" x14ac:dyDescent="0.3">
      <c r="A207" s="97" t="s">
        <v>1273</v>
      </c>
      <c r="B207" s="97" t="s">
        <v>1274</v>
      </c>
      <c r="C207" s="97" t="s">
        <v>1274</v>
      </c>
      <c r="D207" s="97" t="s">
        <v>1275</v>
      </c>
      <c r="E207" s="97" t="s">
        <v>1276</v>
      </c>
      <c r="F207" s="97" t="s">
        <v>306</v>
      </c>
      <c r="G207" s="97"/>
      <c r="H207" s="97" t="s">
        <v>307</v>
      </c>
      <c r="I207" s="97" t="s">
        <v>1277</v>
      </c>
      <c r="J207" s="97" t="s">
        <v>309</v>
      </c>
      <c r="K207" s="97">
        <v>139221.53099999999</v>
      </c>
      <c r="L207" s="97">
        <v>215308.18799999999</v>
      </c>
      <c r="M207" s="97">
        <v>539185.43339999998</v>
      </c>
      <c r="N207" s="97">
        <v>715339.53610000003</v>
      </c>
      <c r="O207" s="97">
        <v>53.185034399999999</v>
      </c>
      <c r="P207" s="97">
        <v>-8.9098933710000008</v>
      </c>
    </row>
    <row r="208" spans="1:16" x14ac:dyDescent="0.3">
      <c r="A208" s="97" t="s">
        <v>1278</v>
      </c>
      <c r="B208" s="97" t="s">
        <v>1279</v>
      </c>
      <c r="C208" s="97" t="s">
        <v>1280</v>
      </c>
      <c r="D208" s="97" t="s">
        <v>1281</v>
      </c>
      <c r="E208" s="97" t="s">
        <v>1282</v>
      </c>
      <c r="F208" s="97"/>
      <c r="G208" s="97"/>
      <c r="H208" s="97" t="s">
        <v>437</v>
      </c>
      <c r="I208" s="97" t="s">
        <v>1283</v>
      </c>
      <c r="J208" s="97" t="s">
        <v>439</v>
      </c>
      <c r="K208" s="97">
        <v>245242.5</v>
      </c>
      <c r="L208" s="97">
        <v>454591.8</v>
      </c>
      <c r="M208" s="97">
        <v>645184.83510000003</v>
      </c>
      <c r="N208" s="97">
        <v>954571.02610000002</v>
      </c>
      <c r="O208" s="97">
        <v>55.33605962</v>
      </c>
      <c r="P208" s="97">
        <v>-7.2878238990000002</v>
      </c>
    </row>
    <row r="209" spans="1:16" x14ac:dyDescent="0.3">
      <c r="A209" s="97" t="s">
        <v>1284</v>
      </c>
      <c r="B209" s="97" t="s">
        <v>1285</v>
      </c>
      <c r="C209" s="97" t="s">
        <v>1285</v>
      </c>
      <c r="D209" s="97" t="s">
        <v>1286</v>
      </c>
      <c r="E209" s="97" t="s">
        <v>1287</v>
      </c>
      <c r="F209" s="97" t="s">
        <v>261</v>
      </c>
      <c r="G209" s="97"/>
      <c r="H209" s="97" t="s">
        <v>262</v>
      </c>
      <c r="I209" s="97" t="s">
        <v>1288</v>
      </c>
      <c r="J209" s="97" t="s">
        <v>264</v>
      </c>
      <c r="K209" s="97">
        <v>234977.46900000001</v>
      </c>
      <c r="L209" s="97">
        <v>194291.17199999999</v>
      </c>
      <c r="M209" s="97">
        <v>634920.63060000003</v>
      </c>
      <c r="N209" s="97">
        <v>694326.53399999999</v>
      </c>
      <c r="O209" s="97">
        <v>52.998520620000001</v>
      </c>
      <c r="P209" s="97">
        <v>-7.479784059</v>
      </c>
    </row>
    <row r="210" spans="1:16" x14ac:dyDescent="0.3">
      <c r="A210" s="97" t="s">
        <v>1289</v>
      </c>
      <c r="B210" s="97" t="s">
        <v>1290</v>
      </c>
      <c r="C210" s="97" t="s">
        <v>1291</v>
      </c>
      <c r="D210" s="97" t="s">
        <v>981</v>
      </c>
      <c r="E210" s="97" t="s">
        <v>1292</v>
      </c>
      <c r="F210" s="97" t="s">
        <v>137</v>
      </c>
      <c r="G210" s="97"/>
      <c r="H210" s="97" t="s">
        <v>138</v>
      </c>
      <c r="I210" s="97" t="s">
        <v>1293</v>
      </c>
      <c r="J210" s="97" t="s">
        <v>140</v>
      </c>
      <c r="K210" s="97">
        <v>139082.59400000001</v>
      </c>
      <c r="L210" s="97">
        <v>41838.589999999997</v>
      </c>
      <c r="M210" s="97">
        <v>539045.58479999995</v>
      </c>
      <c r="N210" s="97">
        <v>541907.30709999998</v>
      </c>
      <c r="O210" s="97">
        <v>51.626337880000001</v>
      </c>
      <c r="P210" s="97">
        <v>-8.8803954730000001</v>
      </c>
    </row>
    <row r="211" spans="1:16" x14ac:dyDescent="0.3">
      <c r="A211" s="97" t="s">
        <v>1294</v>
      </c>
      <c r="B211" s="97" t="s">
        <v>1295</v>
      </c>
      <c r="C211" s="97" t="s">
        <v>1296</v>
      </c>
      <c r="D211" s="97" t="s">
        <v>1297</v>
      </c>
      <c r="E211" s="97" t="s">
        <v>459</v>
      </c>
      <c r="F211" s="97"/>
      <c r="G211" s="97"/>
      <c r="H211" s="97" t="s">
        <v>276</v>
      </c>
      <c r="I211" s="97" t="s">
        <v>1298</v>
      </c>
      <c r="J211" s="97" t="s">
        <v>278</v>
      </c>
      <c r="K211" s="97">
        <v>203862.39199999999</v>
      </c>
      <c r="L211" s="97">
        <v>241260.12700000001</v>
      </c>
      <c r="M211" s="97">
        <v>603812.50760000001</v>
      </c>
      <c r="N211" s="97">
        <v>741285.53659999999</v>
      </c>
      <c r="O211" s="97">
        <v>53.421671500000002</v>
      </c>
      <c r="P211" s="97">
        <v>-7.9426426040000004</v>
      </c>
    </row>
    <row r="212" spans="1:16" x14ac:dyDescent="0.3">
      <c r="A212" s="97" t="s">
        <v>1299</v>
      </c>
      <c r="B212" s="97" t="s">
        <v>1300</v>
      </c>
      <c r="C212" s="97" t="s">
        <v>1300</v>
      </c>
      <c r="D212" s="97" t="s">
        <v>1301</v>
      </c>
      <c r="E212" s="97" t="s">
        <v>387</v>
      </c>
      <c r="F212" s="97"/>
      <c r="G212" s="97"/>
      <c r="H212" s="97" t="s">
        <v>389</v>
      </c>
      <c r="I212" s="97" t="s">
        <v>1302</v>
      </c>
      <c r="J212" s="97" t="s">
        <v>391</v>
      </c>
      <c r="K212" s="97">
        <v>210586.81299999999</v>
      </c>
      <c r="L212" s="97">
        <v>92859.108999999997</v>
      </c>
      <c r="M212" s="97">
        <v>610534.68330000003</v>
      </c>
      <c r="N212" s="97">
        <v>592916.45030000003</v>
      </c>
      <c r="O212" s="97">
        <v>52.08806946</v>
      </c>
      <c r="P212" s="97">
        <v>-7.84627813</v>
      </c>
    </row>
    <row r="213" spans="1:16" x14ac:dyDescent="0.3">
      <c r="A213" s="97" t="s">
        <v>1303</v>
      </c>
      <c r="B213" s="97" t="s">
        <v>1304</v>
      </c>
      <c r="C213" s="97" t="s">
        <v>1305</v>
      </c>
      <c r="D213" s="97" t="s">
        <v>1306</v>
      </c>
      <c r="E213" s="97" t="s">
        <v>123</v>
      </c>
      <c r="F213" s="97"/>
      <c r="G213" s="97"/>
      <c r="H213" s="97" t="s">
        <v>123</v>
      </c>
      <c r="I213" s="97" t="s">
        <v>1307</v>
      </c>
      <c r="J213" s="97" t="s">
        <v>125</v>
      </c>
      <c r="K213" s="97">
        <v>267036.21899999998</v>
      </c>
      <c r="L213" s="97">
        <v>334058.25</v>
      </c>
      <c r="M213" s="97">
        <v>666973.21950000001</v>
      </c>
      <c r="N213" s="97">
        <v>834063.32929999998</v>
      </c>
      <c r="O213" s="97">
        <v>54.251023089999997</v>
      </c>
      <c r="P213" s="97">
        <v>-6.9722955999999998</v>
      </c>
    </row>
    <row r="214" spans="1:16" x14ac:dyDescent="0.3">
      <c r="A214" s="97" t="s">
        <v>1308</v>
      </c>
      <c r="B214" s="97" t="s">
        <v>1309</v>
      </c>
      <c r="C214" s="97" t="s">
        <v>1310</v>
      </c>
      <c r="D214" s="97" t="s">
        <v>1311</v>
      </c>
      <c r="E214" s="97" t="s">
        <v>260</v>
      </c>
      <c r="F214" s="97" t="s">
        <v>202</v>
      </c>
      <c r="G214" s="97"/>
      <c r="H214" s="97" t="s">
        <v>203</v>
      </c>
      <c r="I214" s="97" t="s">
        <v>1312</v>
      </c>
      <c r="J214" s="97" t="s">
        <v>205</v>
      </c>
      <c r="K214" s="97">
        <v>263718.40000000002</v>
      </c>
      <c r="L214" s="97">
        <v>195814.6</v>
      </c>
      <c r="M214" s="97">
        <v>663655.37890000001</v>
      </c>
      <c r="N214" s="97">
        <v>695849.48030000005</v>
      </c>
      <c r="O214" s="97">
        <v>53.009563290000003</v>
      </c>
      <c r="P214" s="97">
        <v>-7.0514694420000001</v>
      </c>
    </row>
    <row r="215" spans="1:16" x14ac:dyDescent="0.3">
      <c r="A215" s="97" t="s">
        <v>1313</v>
      </c>
      <c r="B215" s="97" t="s">
        <v>1314</v>
      </c>
      <c r="C215" s="97" t="s">
        <v>1314</v>
      </c>
      <c r="D215" s="97" t="s">
        <v>1315</v>
      </c>
      <c r="E215" s="97" t="s">
        <v>600</v>
      </c>
      <c r="F215" s="97" t="s">
        <v>449</v>
      </c>
      <c r="G215" s="97"/>
      <c r="H215" s="97" t="s">
        <v>151</v>
      </c>
      <c r="I215" s="97" t="s">
        <v>1316</v>
      </c>
      <c r="J215" s="97" t="s">
        <v>153</v>
      </c>
      <c r="K215" s="97">
        <v>81453.7</v>
      </c>
      <c r="L215" s="97">
        <v>91740.5</v>
      </c>
      <c r="M215" s="97">
        <v>481429.37579999998</v>
      </c>
      <c r="N215" s="97">
        <v>591798.78480000002</v>
      </c>
      <c r="O215" s="97">
        <v>52.065435110000003</v>
      </c>
      <c r="P215" s="97">
        <v>-9.7293685589999992</v>
      </c>
    </row>
    <row r="216" spans="1:16" x14ac:dyDescent="0.3">
      <c r="A216" s="97" t="s">
        <v>1317</v>
      </c>
      <c r="B216" s="97" t="s">
        <v>1318</v>
      </c>
      <c r="C216" s="97" t="s">
        <v>1319</v>
      </c>
      <c r="D216" s="97" t="s">
        <v>1319</v>
      </c>
      <c r="E216" s="97" t="s">
        <v>1320</v>
      </c>
      <c r="F216" s="97" t="s">
        <v>1321</v>
      </c>
      <c r="G216" s="97"/>
      <c r="H216" s="97" t="s">
        <v>540</v>
      </c>
      <c r="I216" s="97" t="s">
        <v>1322</v>
      </c>
      <c r="J216" s="97" t="s">
        <v>542</v>
      </c>
      <c r="K216" s="97">
        <v>170452.234</v>
      </c>
      <c r="L216" s="97">
        <v>151440.18799999999</v>
      </c>
      <c r="M216" s="97">
        <v>570409.06420000002</v>
      </c>
      <c r="N216" s="97">
        <v>651485.12769999995</v>
      </c>
      <c r="O216" s="97">
        <v>52.613805020000001</v>
      </c>
      <c r="P216" s="97">
        <v>-8.4369446959999994</v>
      </c>
    </row>
    <row r="217" spans="1:16" x14ac:dyDescent="0.3">
      <c r="A217" s="97" t="s">
        <v>1323</v>
      </c>
      <c r="B217" s="97" t="s">
        <v>1324</v>
      </c>
      <c r="C217" s="97" t="s">
        <v>1324</v>
      </c>
      <c r="D217" s="97" t="s">
        <v>1325</v>
      </c>
      <c r="E217" s="97" t="s">
        <v>1326</v>
      </c>
      <c r="F217" s="97"/>
      <c r="G217" s="97"/>
      <c r="H217" s="97" t="s">
        <v>540</v>
      </c>
      <c r="I217" s="97" t="s">
        <v>1327</v>
      </c>
      <c r="J217" s="97" t="s">
        <v>542</v>
      </c>
      <c r="K217" s="97">
        <v>135622.71900000001</v>
      </c>
      <c r="L217" s="97">
        <v>155445.859</v>
      </c>
      <c r="M217" s="97">
        <v>535587.07339999999</v>
      </c>
      <c r="N217" s="97">
        <v>655490.12410000002</v>
      </c>
      <c r="O217" s="97">
        <v>52.646784910000001</v>
      </c>
      <c r="P217" s="97">
        <v>-8.9518564709999993</v>
      </c>
    </row>
    <row r="218" spans="1:16" x14ac:dyDescent="0.3">
      <c r="A218" s="97" t="s">
        <v>1328</v>
      </c>
      <c r="B218" s="97" t="s">
        <v>1329</v>
      </c>
      <c r="C218" s="97" t="s">
        <v>1330</v>
      </c>
      <c r="D218" s="97" t="s">
        <v>592</v>
      </c>
      <c r="E218" s="97" t="s">
        <v>593</v>
      </c>
      <c r="F218" s="97"/>
      <c r="G218" s="97"/>
      <c r="H218" s="97" t="s">
        <v>594</v>
      </c>
      <c r="I218" s="97" t="s">
        <v>1331</v>
      </c>
      <c r="J218" s="97" t="s">
        <v>596</v>
      </c>
      <c r="K218" s="97">
        <v>205785.05799999999</v>
      </c>
      <c r="L218" s="97">
        <v>205503.40900000001</v>
      </c>
      <c r="M218" s="97">
        <v>605734.56790000002</v>
      </c>
      <c r="N218" s="97">
        <v>705536.51190000004</v>
      </c>
      <c r="O218" s="97">
        <v>53.100375990000003</v>
      </c>
      <c r="P218" s="97">
        <v>-7.914370269</v>
      </c>
    </row>
    <row r="219" spans="1:16" x14ac:dyDescent="0.3">
      <c r="A219" s="97" t="s">
        <v>1332</v>
      </c>
      <c r="B219" s="97" t="s">
        <v>1333</v>
      </c>
      <c r="C219" s="97" t="s">
        <v>1334</v>
      </c>
      <c r="D219" s="97" t="s">
        <v>1335</v>
      </c>
      <c r="E219" s="97" t="s">
        <v>1336</v>
      </c>
      <c r="F219" s="97" t="s">
        <v>600</v>
      </c>
      <c r="G219" s="97" t="s">
        <v>449</v>
      </c>
      <c r="H219" s="97" t="s">
        <v>151</v>
      </c>
      <c r="I219" s="97" t="s">
        <v>1337</v>
      </c>
      <c r="J219" s="97" t="s">
        <v>153</v>
      </c>
      <c r="K219" s="97">
        <v>88090.827999999994</v>
      </c>
      <c r="L219" s="97">
        <v>105970.273</v>
      </c>
      <c r="M219" s="97">
        <v>488065.15210000001</v>
      </c>
      <c r="N219" s="97">
        <v>606025.45589999994</v>
      </c>
      <c r="O219" s="97">
        <v>52.194643489999997</v>
      </c>
      <c r="P219" s="97">
        <v>-9.6373088389999992</v>
      </c>
    </row>
    <row r="220" spans="1:16" x14ac:dyDescent="0.3">
      <c r="A220" s="97" t="s">
        <v>1338</v>
      </c>
      <c r="B220" s="97" t="s">
        <v>1339</v>
      </c>
      <c r="C220" s="97" t="s">
        <v>1339</v>
      </c>
      <c r="D220" s="97" t="s">
        <v>1340</v>
      </c>
      <c r="E220" s="97" t="s">
        <v>238</v>
      </c>
      <c r="F220" s="97" t="s">
        <v>898</v>
      </c>
      <c r="G220" s="97"/>
      <c r="H220" s="97" t="s">
        <v>276</v>
      </c>
      <c r="I220" s="97" t="s">
        <v>1341</v>
      </c>
      <c r="J220" s="97" t="s">
        <v>278</v>
      </c>
      <c r="K220" s="97">
        <v>213772.92199999999</v>
      </c>
      <c r="L220" s="97">
        <v>253855.78099999999</v>
      </c>
      <c r="M220" s="97">
        <v>613720.96990000003</v>
      </c>
      <c r="N220" s="97">
        <v>753878.42390000005</v>
      </c>
      <c r="O220" s="97">
        <v>53.534674989999999</v>
      </c>
      <c r="P220" s="97">
        <v>-7.7930251100000003</v>
      </c>
    </row>
    <row r="221" spans="1:16" x14ac:dyDescent="0.3">
      <c r="A221" s="97" t="s">
        <v>1342</v>
      </c>
      <c r="B221" s="97" t="s">
        <v>1343</v>
      </c>
      <c r="C221" s="97" t="s">
        <v>1343</v>
      </c>
      <c r="D221" s="97" t="s">
        <v>1344</v>
      </c>
      <c r="E221" s="97" t="s">
        <v>202</v>
      </c>
      <c r="F221" s="97"/>
      <c r="G221" s="97"/>
      <c r="H221" s="97" t="s">
        <v>203</v>
      </c>
      <c r="I221" s="97" t="s">
        <v>1345</v>
      </c>
      <c r="J221" s="97" t="s">
        <v>205</v>
      </c>
      <c r="K221" s="97">
        <v>289396.75</v>
      </c>
      <c r="L221" s="97">
        <v>222807.21900000001</v>
      </c>
      <c r="M221" s="97">
        <v>689328.34149999998</v>
      </c>
      <c r="N221" s="97">
        <v>722836.14769999997</v>
      </c>
      <c r="O221" s="97">
        <v>53.248367799999997</v>
      </c>
      <c r="P221" s="97">
        <v>-6.6614988049999999</v>
      </c>
    </row>
    <row r="222" spans="1:16" x14ac:dyDescent="0.3">
      <c r="A222" s="97" t="s">
        <v>1346</v>
      </c>
      <c r="B222" s="97" t="s">
        <v>1347</v>
      </c>
      <c r="C222" s="97" t="s">
        <v>1348</v>
      </c>
      <c r="D222" s="97" t="s">
        <v>1349</v>
      </c>
      <c r="E222" s="97" t="s">
        <v>1350</v>
      </c>
      <c r="F222" s="97" t="s">
        <v>275</v>
      </c>
      <c r="G222" s="97"/>
      <c r="H222" s="97" t="s">
        <v>276</v>
      </c>
      <c r="I222" s="97" t="s">
        <v>1351</v>
      </c>
      <c r="J222" s="97" t="s">
        <v>278</v>
      </c>
      <c r="K222" s="97">
        <v>255106.984</v>
      </c>
      <c r="L222" s="97">
        <v>253970.18799999999</v>
      </c>
      <c r="M222" s="97">
        <v>655046.12809999997</v>
      </c>
      <c r="N222" s="97">
        <v>753992.58570000005</v>
      </c>
      <c r="O222" s="97">
        <v>53.532997369999997</v>
      </c>
      <c r="P222" s="97">
        <v>-7.1696778329999997</v>
      </c>
    </row>
    <row r="223" spans="1:16" x14ac:dyDescent="0.3">
      <c r="A223" s="97" t="s">
        <v>1352</v>
      </c>
      <c r="B223" s="97" t="s">
        <v>608</v>
      </c>
      <c r="C223" s="97" t="s">
        <v>1353</v>
      </c>
      <c r="D223" s="97" t="s">
        <v>1354</v>
      </c>
      <c r="E223" s="97" t="s">
        <v>1355</v>
      </c>
      <c r="F223" s="97" t="s">
        <v>380</v>
      </c>
      <c r="G223" s="97"/>
      <c r="H223" s="97" t="s">
        <v>381</v>
      </c>
      <c r="I223" s="97" t="s">
        <v>1356</v>
      </c>
      <c r="J223" s="97" t="s">
        <v>383</v>
      </c>
      <c r="K223" s="97">
        <v>219257.625</v>
      </c>
      <c r="L223" s="97">
        <v>326916.06300000002</v>
      </c>
      <c r="M223" s="97">
        <v>619204.88080000004</v>
      </c>
      <c r="N223" s="97">
        <v>826922.93519999995</v>
      </c>
      <c r="O223" s="97">
        <v>54.190883370000002</v>
      </c>
      <c r="P223" s="97">
        <v>-7.7057335189999998</v>
      </c>
    </row>
    <row r="224" spans="1:16" x14ac:dyDescent="0.3">
      <c r="A224" s="97" t="s">
        <v>1357</v>
      </c>
      <c r="B224" s="97" t="s">
        <v>1358</v>
      </c>
      <c r="C224" s="97" t="s">
        <v>1359</v>
      </c>
      <c r="D224" s="97" t="s">
        <v>1360</v>
      </c>
      <c r="E224" s="97" t="s">
        <v>1039</v>
      </c>
      <c r="F224" s="97" t="s">
        <v>1040</v>
      </c>
      <c r="G224" s="97"/>
      <c r="H224" s="97" t="s">
        <v>151</v>
      </c>
      <c r="I224" s="97" t="s">
        <v>1361</v>
      </c>
      <c r="J224" s="97" t="s">
        <v>153</v>
      </c>
      <c r="K224" s="97">
        <v>39663</v>
      </c>
      <c r="L224" s="97">
        <v>68193.100000000006</v>
      </c>
      <c r="M224" s="97">
        <v>439647.54800000001</v>
      </c>
      <c r="N224" s="97">
        <v>568256.68830000004</v>
      </c>
      <c r="O224" s="97">
        <v>51.843477350000001</v>
      </c>
      <c r="P224" s="97">
        <v>-10.32730769</v>
      </c>
    </row>
    <row r="225" spans="1:16" x14ac:dyDescent="0.3">
      <c r="A225" s="97" t="s">
        <v>1362</v>
      </c>
      <c r="B225" s="97" t="s">
        <v>1363</v>
      </c>
      <c r="C225" s="97" t="s">
        <v>1364</v>
      </c>
      <c r="D225" s="97" t="s">
        <v>1365</v>
      </c>
      <c r="E225" s="97" t="s">
        <v>713</v>
      </c>
      <c r="F225" s="97" t="s">
        <v>514</v>
      </c>
      <c r="G225" s="97"/>
      <c r="H225" s="97" t="s">
        <v>515</v>
      </c>
      <c r="I225" s="97" t="s">
        <v>1366</v>
      </c>
      <c r="J225" s="97" t="s">
        <v>517</v>
      </c>
      <c r="K225" s="97">
        <v>298058.09600000002</v>
      </c>
      <c r="L225" s="97">
        <v>140171.08100000001</v>
      </c>
      <c r="M225" s="97">
        <v>697987.38219999999</v>
      </c>
      <c r="N225" s="97">
        <v>640217.76419999998</v>
      </c>
      <c r="O225" s="97">
        <v>52.504536209999998</v>
      </c>
      <c r="P225" s="97">
        <v>-6.5566565969999999</v>
      </c>
    </row>
    <row r="226" spans="1:16" x14ac:dyDescent="0.3">
      <c r="A226" s="97" t="s">
        <v>1367</v>
      </c>
      <c r="B226" s="97" t="s">
        <v>229</v>
      </c>
      <c r="C226" s="97" t="s">
        <v>1368</v>
      </c>
      <c r="D226" s="97" t="s">
        <v>1369</v>
      </c>
      <c r="E226" s="97" t="s">
        <v>1370</v>
      </c>
      <c r="F226" s="97" t="s">
        <v>1371</v>
      </c>
      <c r="G226" s="97" t="s">
        <v>939</v>
      </c>
      <c r="H226" s="97" t="s">
        <v>151</v>
      </c>
      <c r="I226" s="97" t="s">
        <v>1372</v>
      </c>
      <c r="J226" s="97" t="s">
        <v>153</v>
      </c>
      <c r="K226" s="97">
        <v>68755.297000000006</v>
      </c>
      <c r="L226" s="97">
        <v>66788.516000000003</v>
      </c>
      <c r="M226" s="97">
        <v>468733.57059999998</v>
      </c>
      <c r="N226" s="97">
        <v>566852.24589999998</v>
      </c>
      <c r="O226" s="97">
        <v>51.838452349999997</v>
      </c>
      <c r="P226" s="97">
        <v>-9.9049088659999995</v>
      </c>
    </row>
    <row r="227" spans="1:16" x14ac:dyDescent="0.3">
      <c r="A227" s="97" t="s">
        <v>1373</v>
      </c>
      <c r="B227" s="97" t="s">
        <v>1374</v>
      </c>
      <c r="C227" s="97" t="s">
        <v>1375</v>
      </c>
      <c r="D227" s="97" t="s">
        <v>1376</v>
      </c>
      <c r="E227" s="97" t="s">
        <v>854</v>
      </c>
      <c r="F227" s="97" t="s">
        <v>465</v>
      </c>
      <c r="G227" s="97"/>
      <c r="H227" s="97" t="s">
        <v>466</v>
      </c>
      <c r="I227" s="97" t="s">
        <v>1377</v>
      </c>
      <c r="J227" s="97" t="s">
        <v>468</v>
      </c>
      <c r="K227" s="97">
        <v>99811.445999999996</v>
      </c>
      <c r="L227" s="97">
        <v>284614.31099999999</v>
      </c>
      <c r="M227" s="97">
        <v>499784.21240000002</v>
      </c>
      <c r="N227" s="97">
        <v>784630.93599999999</v>
      </c>
      <c r="O227" s="97">
        <v>53.801560219999999</v>
      </c>
      <c r="P227" s="97">
        <v>-9.5213472239999994</v>
      </c>
    </row>
    <row r="228" spans="1:16" x14ac:dyDescent="0.3">
      <c r="A228" s="97" t="s">
        <v>1378</v>
      </c>
      <c r="B228" s="97" t="s">
        <v>685</v>
      </c>
      <c r="C228" s="97" t="s">
        <v>685</v>
      </c>
      <c r="D228" s="97" t="s">
        <v>687</v>
      </c>
      <c r="E228" s="97" t="s">
        <v>157</v>
      </c>
      <c r="F228" s="97" t="s">
        <v>158</v>
      </c>
      <c r="G228" s="97"/>
      <c r="H228" s="97" t="s">
        <v>159</v>
      </c>
      <c r="I228" s="97" t="s">
        <v>1379</v>
      </c>
      <c r="J228" s="97" t="s">
        <v>161</v>
      </c>
      <c r="K228" s="97">
        <v>187873.03099999999</v>
      </c>
      <c r="L228" s="97">
        <v>140645.28099999999</v>
      </c>
      <c r="M228" s="97">
        <v>587826.05070000002</v>
      </c>
      <c r="N228" s="97">
        <v>640692.45209999999</v>
      </c>
      <c r="O228" s="97">
        <v>52.517469120000001</v>
      </c>
      <c r="P228" s="97">
        <v>-8.1793687659999996</v>
      </c>
    </row>
    <row r="229" spans="1:16" x14ac:dyDescent="0.3">
      <c r="A229" s="97" t="s">
        <v>1380</v>
      </c>
      <c r="B229" s="97" t="s">
        <v>1381</v>
      </c>
      <c r="C229" s="97" t="s">
        <v>1381</v>
      </c>
      <c r="D229" s="97" t="s">
        <v>1382</v>
      </c>
      <c r="E229" s="97" t="s">
        <v>586</v>
      </c>
      <c r="F229" s="97"/>
      <c r="G229" s="97"/>
      <c r="H229" s="97" t="s">
        <v>540</v>
      </c>
      <c r="I229" s="97" t="s">
        <v>1383</v>
      </c>
      <c r="J229" s="97" t="s">
        <v>542</v>
      </c>
      <c r="K229" s="97">
        <v>164470.875</v>
      </c>
      <c r="L229" s="97">
        <v>151171.90599999999</v>
      </c>
      <c r="M229" s="97">
        <v>564428.99210000003</v>
      </c>
      <c r="N229" s="97">
        <v>651216.93579999998</v>
      </c>
      <c r="O229" s="97">
        <v>52.611036009999999</v>
      </c>
      <c r="P229" s="97">
        <v>-8.5252148979999998</v>
      </c>
    </row>
    <row r="230" spans="1:16" x14ac:dyDescent="0.3">
      <c r="A230" s="97" t="s">
        <v>1384</v>
      </c>
      <c r="B230" s="97" t="s">
        <v>1385</v>
      </c>
      <c r="C230" s="97" t="s">
        <v>1386</v>
      </c>
      <c r="D230" s="97" t="s">
        <v>1387</v>
      </c>
      <c r="E230" s="97" t="s">
        <v>375</v>
      </c>
      <c r="F230" s="97" t="s">
        <v>306</v>
      </c>
      <c r="G230" s="97"/>
      <c r="H230" s="97" t="s">
        <v>307</v>
      </c>
      <c r="I230" s="97" t="s">
        <v>1388</v>
      </c>
      <c r="J230" s="97" t="s">
        <v>309</v>
      </c>
      <c r="K230" s="97">
        <v>180796.4</v>
      </c>
      <c r="L230" s="97">
        <v>206884.9</v>
      </c>
      <c r="M230" s="97">
        <v>580751.30039999995</v>
      </c>
      <c r="N230" s="97">
        <v>706917.83929999999</v>
      </c>
      <c r="O230" s="97">
        <v>53.112474030000001</v>
      </c>
      <c r="P230" s="97">
        <v>-8.2875064569999992</v>
      </c>
    </row>
    <row r="231" spans="1:16" x14ac:dyDescent="0.3">
      <c r="A231" s="97" t="s">
        <v>1389</v>
      </c>
      <c r="B231" s="97" t="s">
        <v>1390</v>
      </c>
      <c r="C231" s="97" t="s">
        <v>1391</v>
      </c>
      <c r="D231" s="97" t="s">
        <v>1392</v>
      </c>
      <c r="E231" s="97" t="s">
        <v>1393</v>
      </c>
      <c r="F231" s="97" t="s">
        <v>1394</v>
      </c>
      <c r="G231" s="97"/>
      <c r="H231" s="97" t="s">
        <v>334</v>
      </c>
      <c r="I231" s="97" t="s">
        <v>1395</v>
      </c>
      <c r="J231" s="97" t="s">
        <v>336</v>
      </c>
      <c r="K231" s="97">
        <v>188811.21299999999</v>
      </c>
      <c r="L231" s="97">
        <v>339594.92</v>
      </c>
      <c r="M231" s="97">
        <v>588765.09589999996</v>
      </c>
      <c r="N231" s="97">
        <v>839599.22230000002</v>
      </c>
      <c r="O231" s="97">
        <v>54.305022870000002</v>
      </c>
      <c r="P231" s="97">
        <v>-8.1726223789999999</v>
      </c>
    </row>
    <row r="232" spans="1:16" x14ac:dyDescent="0.3">
      <c r="A232" s="97" t="s">
        <v>1396</v>
      </c>
      <c r="B232" s="97" t="s">
        <v>1397</v>
      </c>
      <c r="C232" s="97" t="s">
        <v>1397</v>
      </c>
      <c r="D232" s="97" t="s">
        <v>1398</v>
      </c>
      <c r="E232" s="97" t="s">
        <v>137</v>
      </c>
      <c r="F232" s="97"/>
      <c r="G232" s="97"/>
      <c r="H232" s="97" t="s">
        <v>138</v>
      </c>
      <c r="I232" s="97" t="s">
        <v>1399</v>
      </c>
      <c r="J232" s="97" t="s">
        <v>140</v>
      </c>
      <c r="K232" s="97">
        <v>159230.891</v>
      </c>
      <c r="L232" s="97">
        <v>84746.077999999994</v>
      </c>
      <c r="M232" s="97">
        <v>559189.77690000006</v>
      </c>
      <c r="N232" s="97">
        <v>584805.44449999998</v>
      </c>
      <c r="O232" s="97">
        <v>52.013760580000003</v>
      </c>
      <c r="P232" s="97">
        <v>-8.5945172830000001</v>
      </c>
    </row>
    <row r="233" spans="1:16" x14ac:dyDescent="0.3">
      <c r="A233" s="97" t="s">
        <v>1400</v>
      </c>
      <c r="B233" s="97" t="s">
        <v>1401</v>
      </c>
      <c r="C233" s="97" t="s">
        <v>1401</v>
      </c>
      <c r="D233" s="97" t="s">
        <v>1174</v>
      </c>
      <c r="E233" s="97" t="s">
        <v>586</v>
      </c>
      <c r="F233" s="97"/>
      <c r="G233" s="97"/>
      <c r="H233" s="97" t="s">
        <v>540</v>
      </c>
      <c r="I233" s="97" t="s">
        <v>1402</v>
      </c>
      <c r="J233" s="97" t="s">
        <v>542</v>
      </c>
      <c r="K233" s="97">
        <v>164675.989</v>
      </c>
      <c r="L233" s="97">
        <v>121387.32399999999</v>
      </c>
      <c r="M233" s="97">
        <v>564633.90090000001</v>
      </c>
      <c r="N233" s="97">
        <v>621438.76870000002</v>
      </c>
      <c r="O233" s="97">
        <v>52.343406860000002</v>
      </c>
      <c r="P233" s="97">
        <v>-8.5190306079999996</v>
      </c>
    </row>
    <row r="234" spans="1:16" x14ac:dyDescent="0.3">
      <c r="A234" s="97" t="s">
        <v>1403</v>
      </c>
      <c r="B234" s="97" t="s">
        <v>1404</v>
      </c>
      <c r="C234" s="97" t="s">
        <v>1405</v>
      </c>
      <c r="D234" s="97" t="s">
        <v>357</v>
      </c>
      <c r="E234" s="97" t="s">
        <v>137</v>
      </c>
      <c r="F234" s="97"/>
      <c r="G234" s="97"/>
      <c r="H234" s="97" t="s">
        <v>138</v>
      </c>
      <c r="I234" s="97" t="s">
        <v>1406</v>
      </c>
      <c r="J234" s="97" t="s">
        <v>140</v>
      </c>
      <c r="K234" s="97">
        <v>112626.106</v>
      </c>
      <c r="L234" s="97">
        <v>34027.550000000003</v>
      </c>
      <c r="M234" s="97">
        <v>512594.75089999998</v>
      </c>
      <c r="N234" s="97">
        <v>534098.09439999994</v>
      </c>
      <c r="O234" s="97">
        <v>51.552667579999998</v>
      </c>
      <c r="P234" s="97">
        <v>-9.2604096170000005</v>
      </c>
    </row>
    <row r="235" spans="1:16" x14ac:dyDescent="0.3">
      <c r="A235" s="97" t="s">
        <v>1407</v>
      </c>
      <c r="B235" s="97" t="s">
        <v>1408</v>
      </c>
      <c r="C235" s="97" t="s">
        <v>1409</v>
      </c>
      <c r="D235" s="97" t="s">
        <v>1410</v>
      </c>
      <c r="E235" s="97" t="s">
        <v>1411</v>
      </c>
      <c r="F235" s="97"/>
      <c r="G235" s="97"/>
      <c r="H235" s="97" t="s">
        <v>307</v>
      </c>
      <c r="I235" s="97" t="s">
        <v>1412</v>
      </c>
      <c r="J235" s="97" t="s">
        <v>309</v>
      </c>
      <c r="K235" s="97">
        <v>123362.25</v>
      </c>
      <c r="L235" s="97">
        <v>237236.90599999999</v>
      </c>
      <c r="M235" s="97">
        <v>523329.6874</v>
      </c>
      <c r="N235" s="97">
        <v>737263.61430000002</v>
      </c>
      <c r="O235" s="97">
        <v>53.37997927</v>
      </c>
      <c r="P235" s="97">
        <v>-9.1523643630000002</v>
      </c>
    </row>
    <row r="236" spans="1:16" x14ac:dyDescent="0.3">
      <c r="A236" s="97" t="s">
        <v>1413</v>
      </c>
      <c r="B236" s="97" t="s">
        <v>1414</v>
      </c>
      <c r="C236" s="97" t="s">
        <v>1414</v>
      </c>
      <c r="D236" s="97" t="s">
        <v>1415</v>
      </c>
      <c r="E236" s="97" t="s">
        <v>380</v>
      </c>
      <c r="F236" s="97"/>
      <c r="G236" s="97"/>
      <c r="H236" s="97" t="s">
        <v>381</v>
      </c>
      <c r="I236" s="97" t="s">
        <v>1416</v>
      </c>
      <c r="J236" s="97" t="s">
        <v>383</v>
      </c>
      <c r="K236" s="97">
        <v>244570.766</v>
      </c>
      <c r="L236" s="97">
        <v>301985.5</v>
      </c>
      <c r="M236" s="97">
        <v>644512.43570000003</v>
      </c>
      <c r="N236" s="97">
        <v>801997.60900000005</v>
      </c>
      <c r="O236" s="97">
        <v>53.96535342</v>
      </c>
      <c r="P236" s="97">
        <v>-7.3216421729999999</v>
      </c>
    </row>
    <row r="237" spans="1:16" x14ac:dyDescent="0.3">
      <c r="A237" s="97" t="s">
        <v>1417</v>
      </c>
      <c r="B237" s="97" t="s">
        <v>1418</v>
      </c>
      <c r="C237" s="97" t="s">
        <v>1419</v>
      </c>
      <c r="D237" s="97" t="s">
        <v>381</v>
      </c>
      <c r="E237" s="97" t="s">
        <v>380</v>
      </c>
      <c r="F237" s="97"/>
      <c r="G237" s="97"/>
      <c r="H237" s="97" t="s">
        <v>381</v>
      </c>
      <c r="I237" s="97" t="s">
        <v>1420</v>
      </c>
      <c r="J237" s="97" t="s">
        <v>383</v>
      </c>
      <c r="K237" s="97">
        <v>242224.79300000001</v>
      </c>
      <c r="L237" s="97">
        <v>304902.75300000003</v>
      </c>
      <c r="M237" s="97">
        <v>642166.98360000004</v>
      </c>
      <c r="N237" s="97">
        <v>804914.24589999998</v>
      </c>
      <c r="O237" s="97">
        <v>53.991757059999998</v>
      </c>
      <c r="P237" s="97">
        <v>-7.356980246</v>
      </c>
    </row>
    <row r="238" spans="1:16" x14ac:dyDescent="0.3">
      <c r="A238" s="97" t="s">
        <v>1421</v>
      </c>
      <c r="B238" s="97" t="s">
        <v>1422</v>
      </c>
      <c r="C238" s="97" t="s">
        <v>1422</v>
      </c>
      <c r="D238" s="97" t="s">
        <v>1423</v>
      </c>
      <c r="E238" s="97" t="s">
        <v>375</v>
      </c>
      <c r="F238" s="97" t="s">
        <v>306</v>
      </c>
      <c r="G238" s="97"/>
      <c r="H238" s="97" t="s">
        <v>307</v>
      </c>
      <c r="I238" s="97" t="s">
        <v>1424</v>
      </c>
      <c r="J238" s="97" t="s">
        <v>309</v>
      </c>
      <c r="K238" s="97">
        <v>180208</v>
      </c>
      <c r="L238" s="97">
        <v>213011</v>
      </c>
      <c r="M238" s="97">
        <v>580163.0601</v>
      </c>
      <c r="N238" s="97">
        <v>713042.6226</v>
      </c>
      <c r="O238" s="97">
        <v>53.167496640000003</v>
      </c>
      <c r="P238" s="97">
        <v>-8.2966715250000007</v>
      </c>
    </row>
    <row r="239" spans="1:16" x14ac:dyDescent="0.3">
      <c r="A239" s="97" t="s">
        <v>1425</v>
      </c>
      <c r="B239" s="97" t="s">
        <v>1426</v>
      </c>
      <c r="C239" s="97" t="s">
        <v>1427</v>
      </c>
      <c r="D239" s="97" t="s">
        <v>600</v>
      </c>
      <c r="E239" s="97" t="s">
        <v>449</v>
      </c>
      <c r="F239" s="97"/>
      <c r="G239" s="97"/>
      <c r="H239" s="97" t="s">
        <v>151</v>
      </c>
      <c r="I239" s="97" t="s">
        <v>1428</v>
      </c>
      <c r="J239" s="97" t="s">
        <v>153</v>
      </c>
      <c r="K239" s="97">
        <v>77344.5</v>
      </c>
      <c r="L239" s="97">
        <v>58284.7</v>
      </c>
      <c r="M239" s="97">
        <v>477320.87670000002</v>
      </c>
      <c r="N239" s="97">
        <v>558350.21429999999</v>
      </c>
      <c r="O239" s="97">
        <v>51.764013679999998</v>
      </c>
      <c r="P239" s="97">
        <v>-9.777351694</v>
      </c>
    </row>
    <row r="240" spans="1:16" x14ac:dyDescent="0.3">
      <c r="A240" s="97" t="s">
        <v>1429</v>
      </c>
      <c r="B240" s="97" t="s">
        <v>1430</v>
      </c>
      <c r="C240" s="97" t="s">
        <v>1431</v>
      </c>
      <c r="D240" s="97" t="s">
        <v>1432</v>
      </c>
      <c r="E240" s="97" t="s">
        <v>586</v>
      </c>
      <c r="F240" s="97"/>
      <c r="G240" s="97"/>
      <c r="H240" s="97" t="s">
        <v>540</v>
      </c>
      <c r="I240" s="97" t="s">
        <v>1433</v>
      </c>
      <c r="J240" s="97" t="s">
        <v>542</v>
      </c>
      <c r="K240" s="97">
        <v>155860</v>
      </c>
      <c r="L240" s="97">
        <v>130313.07799999999</v>
      </c>
      <c r="M240" s="97">
        <v>555819.8591</v>
      </c>
      <c r="N240" s="97">
        <v>630362.64780000004</v>
      </c>
      <c r="O240" s="97">
        <v>52.422974080000003</v>
      </c>
      <c r="P240" s="97">
        <v>-8.64955286</v>
      </c>
    </row>
    <row r="241" spans="1:16" x14ac:dyDescent="0.3">
      <c r="A241" s="97" t="s">
        <v>1434</v>
      </c>
      <c r="B241" s="97" t="s">
        <v>1435</v>
      </c>
      <c r="C241" s="97" t="s">
        <v>1436</v>
      </c>
      <c r="D241" s="97" t="s">
        <v>1437</v>
      </c>
      <c r="E241" s="97" t="s">
        <v>1438</v>
      </c>
      <c r="F241" s="97" t="s">
        <v>1439</v>
      </c>
      <c r="G241" s="97"/>
      <c r="H241" s="97" t="s">
        <v>334</v>
      </c>
      <c r="I241" s="97" t="s">
        <v>1440</v>
      </c>
      <c r="J241" s="97" t="s">
        <v>336</v>
      </c>
      <c r="K241" s="97">
        <v>208908.359</v>
      </c>
      <c r="L241" s="97">
        <v>297021.375</v>
      </c>
      <c r="M241" s="97">
        <v>608857.68530000001</v>
      </c>
      <c r="N241" s="97">
        <v>797034.74349999998</v>
      </c>
      <c r="O241" s="97">
        <v>53.922596120000001</v>
      </c>
      <c r="P241" s="97">
        <v>-7.8651501069999998</v>
      </c>
    </row>
    <row r="242" spans="1:16" x14ac:dyDescent="0.3">
      <c r="A242" s="97" t="s">
        <v>1441</v>
      </c>
      <c r="B242" s="97" t="s">
        <v>1442</v>
      </c>
      <c r="C242" s="97" t="s">
        <v>1443</v>
      </c>
      <c r="D242" s="97" t="s">
        <v>1444</v>
      </c>
      <c r="E242" s="97" t="s">
        <v>1445</v>
      </c>
      <c r="F242" s="97" t="s">
        <v>1040</v>
      </c>
      <c r="G242" s="97"/>
      <c r="H242" s="97" t="s">
        <v>151</v>
      </c>
      <c r="I242" s="97" t="s">
        <v>1446</v>
      </c>
      <c r="J242" s="97" t="s">
        <v>153</v>
      </c>
      <c r="K242" s="97">
        <v>54173.703000000001</v>
      </c>
      <c r="L242" s="97">
        <v>79197.672000000006</v>
      </c>
      <c r="M242" s="97">
        <v>454155.18599999999</v>
      </c>
      <c r="N242" s="97">
        <v>579258.80920000002</v>
      </c>
      <c r="O242" s="97">
        <v>51.946285430000003</v>
      </c>
      <c r="P242" s="97">
        <v>-10.12156278</v>
      </c>
    </row>
    <row r="243" spans="1:16" x14ac:dyDescent="0.3">
      <c r="A243" s="97" t="s">
        <v>1447</v>
      </c>
      <c r="B243" s="97" t="s">
        <v>1448</v>
      </c>
      <c r="C243" s="97" t="s">
        <v>1448</v>
      </c>
      <c r="D243" s="97" t="s">
        <v>600</v>
      </c>
      <c r="E243" s="97" t="s">
        <v>449</v>
      </c>
      <c r="F243" s="97"/>
      <c r="G243" s="97"/>
      <c r="H243" s="97" t="s">
        <v>151</v>
      </c>
      <c r="I243" s="97" t="s">
        <v>1449</v>
      </c>
      <c r="J243" s="97" t="s">
        <v>153</v>
      </c>
      <c r="K243" s="97">
        <v>99961.914000000004</v>
      </c>
      <c r="L243" s="97">
        <v>89764.226999999999</v>
      </c>
      <c r="M243" s="97">
        <v>499933.59230000002</v>
      </c>
      <c r="N243" s="97">
        <v>589822.83600000001</v>
      </c>
      <c r="O243" s="97">
        <v>52.051329750000001</v>
      </c>
      <c r="P243" s="97">
        <v>-9.4590068350000003</v>
      </c>
    </row>
    <row r="244" spans="1:16" x14ac:dyDescent="0.3">
      <c r="A244" s="97" t="s">
        <v>1450</v>
      </c>
      <c r="B244" s="97" t="s">
        <v>1451</v>
      </c>
      <c r="C244" s="97" t="s">
        <v>1452</v>
      </c>
      <c r="D244" s="97" t="s">
        <v>1453</v>
      </c>
      <c r="E244" s="97" t="s">
        <v>719</v>
      </c>
      <c r="F244" s="97" t="s">
        <v>137</v>
      </c>
      <c r="G244" s="97"/>
      <c r="H244" s="97" t="s">
        <v>138</v>
      </c>
      <c r="I244" s="97" t="s">
        <v>1454</v>
      </c>
      <c r="J244" s="97" t="s">
        <v>140</v>
      </c>
      <c r="K244" s="97">
        <v>134046.93799999999</v>
      </c>
      <c r="L244" s="97">
        <v>90379.375</v>
      </c>
      <c r="M244" s="97">
        <v>534011.27830000001</v>
      </c>
      <c r="N244" s="97">
        <v>590437.66520000005</v>
      </c>
      <c r="O244" s="97">
        <v>52.061959289999997</v>
      </c>
      <c r="P244" s="97">
        <v>-8.9623551480000003</v>
      </c>
    </row>
    <row r="245" spans="1:16" x14ac:dyDescent="0.3">
      <c r="A245" s="97" t="s">
        <v>1455</v>
      </c>
      <c r="B245" s="97" t="s">
        <v>1456</v>
      </c>
      <c r="C245" s="97" t="s">
        <v>1457</v>
      </c>
      <c r="D245" s="97" t="s">
        <v>1458</v>
      </c>
      <c r="E245" s="97" t="s">
        <v>586</v>
      </c>
      <c r="F245" s="97"/>
      <c r="G245" s="97"/>
      <c r="H245" s="97" t="s">
        <v>540</v>
      </c>
      <c r="I245" s="97" t="s">
        <v>1459</v>
      </c>
      <c r="J245" s="97" t="s">
        <v>542</v>
      </c>
      <c r="K245" s="97">
        <v>146822.84400000001</v>
      </c>
      <c r="L245" s="97">
        <v>146503.15599999999</v>
      </c>
      <c r="M245" s="97">
        <v>546784.73739999998</v>
      </c>
      <c r="N245" s="97">
        <v>646549.28700000001</v>
      </c>
      <c r="O245" s="97">
        <v>52.567645329999998</v>
      </c>
      <c r="P245" s="97">
        <v>-8.7849646050000008</v>
      </c>
    </row>
    <row r="246" spans="1:16" x14ac:dyDescent="0.3">
      <c r="A246" s="97" t="s">
        <v>1460</v>
      </c>
      <c r="B246" s="97" t="s">
        <v>1461</v>
      </c>
      <c r="C246" s="97" t="s">
        <v>1461</v>
      </c>
      <c r="D246" s="97" t="s">
        <v>1152</v>
      </c>
      <c r="E246" s="97" t="s">
        <v>380</v>
      </c>
      <c r="F246" s="97"/>
      <c r="G246" s="97"/>
      <c r="H246" s="97" t="s">
        <v>381</v>
      </c>
      <c r="I246" s="97" t="s">
        <v>1462</v>
      </c>
      <c r="J246" s="97" t="s">
        <v>383</v>
      </c>
      <c r="K246" s="97">
        <v>234408.391</v>
      </c>
      <c r="L246" s="97">
        <v>312921.53100000002</v>
      </c>
      <c r="M246" s="97">
        <v>634352.30819999997</v>
      </c>
      <c r="N246" s="97">
        <v>812931.33790000004</v>
      </c>
      <c r="O246" s="97">
        <v>54.064373230000001</v>
      </c>
      <c r="P246" s="97">
        <v>-7.4752367749999999</v>
      </c>
    </row>
    <row r="247" spans="1:16" x14ac:dyDescent="0.3">
      <c r="A247" s="97" t="s">
        <v>1463</v>
      </c>
      <c r="B247" s="97" t="s">
        <v>1464</v>
      </c>
      <c r="C247" s="97" t="s">
        <v>1465</v>
      </c>
      <c r="D247" s="97" t="s">
        <v>1466</v>
      </c>
      <c r="E247" s="97" t="s">
        <v>934</v>
      </c>
      <c r="F247" s="97" t="s">
        <v>137</v>
      </c>
      <c r="G247" s="97"/>
      <c r="H247" s="97" t="s">
        <v>138</v>
      </c>
      <c r="I247" s="97" t="s">
        <v>1467</v>
      </c>
      <c r="J247" s="97" t="s">
        <v>140</v>
      </c>
      <c r="K247" s="97">
        <v>149017.359</v>
      </c>
      <c r="L247" s="97">
        <v>58862.766000000003</v>
      </c>
      <c r="M247" s="97">
        <v>548978.30350000004</v>
      </c>
      <c r="N247" s="97">
        <v>558927.76260000002</v>
      </c>
      <c r="O247" s="97">
        <v>51.780317429999997</v>
      </c>
      <c r="P247" s="97">
        <v>-8.7394361269999994</v>
      </c>
    </row>
    <row r="248" spans="1:16" x14ac:dyDescent="0.3">
      <c r="A248" s="97" t="s">
        <v>1468</v>
      </c>
      <c r="B248" s="97" t="s">
        <v>1469</v>
      </c>
      <c r="C248" s="97" t="s">
        <v>1469</v>
      </c>
      <c r="D248" s="97" t="s">
        <v>1470</v>
      </c>
      <c r="E248" s="97" t="s">
        <v>1471</v>
      </c>
      <c r="F248" s="97"/>
      <c r="G248" s="97"/>
      <c r="H248" s="97" t="s">
        <v>437</v>
      </c>
      <c r="I248" s="97" t="s">
        <v>1472</v>
      </c>
      <c r="J248" s="97" t="s">
        <v>439</v>
      </c>
      <c r="K248" s="97">
        <v>192317.28099999999</v>
      </c>
      <c r="L248" s="97">
        <v>359417.03100000002</v>
      </c>
      <c r="M248" s="97">
        <v>592270.51379999996</v>
      </c>
      <c r="N248" s="97">
        <v>859417.04359999998</v>
      </c>
      <c r="O248" s="97">
        <v>54.483157560000002</v>
      </c>
      <c r="P248" s="97">
        <v>-8.1192777760000006</v>
      </c>
    </row>
    <row r="249" spans="1:16" x14ac:dyDescent="0.3">
      <c r="A249" s="97" t="s">
        <v>1473</v>
      </c>
      <c r="B249" s="97" t="s">
        <v>1474</v>
      </c>
      <c r="C249" s="97" t="s">
        <v>1475</v>
      </c>
      <c r="D249" s="97" t="s">
        <v>1476</v>
      </c>
      <c r="E249" s="97" t="s">
        <v>741</v>
      </c>
      <c r="F249" s="97" t="s">
        <v>465</v>
      </c>
      <c r="G249" s="97"/>
      <c r="H249" s="97" t="s">
        <v>466</v>
      </c>
      <c r="I249" s="97" t="s">
        <v>1477</v>
      </c>
      <c r="J249" s="97" t="s">
        <v>468</v>
      </c>
      <c r="K249" s="97">
        <v>123051.773</v>
      </c>
      <c r="L249" s="97">
        <v>327086.59399999998</v>
      </c>
      <c r="M249" s="97">
        <v>523019.75829999999</v>
      </c>
      <c r="N249" s="97">
        <v>827093.94169999997</v>
      </c>
      <c r="O249" s="97">
        <v>54.187005540000001</v>
      </c>
      <c r="P249" s="97">
        <v>-9.1794427130000003</v>
      </c>
    </row>
    <row r="250" spans="1:16" x14ac:dyDescent="0.3">
      <c r="A250" s="97" t="s">
        <v>1478</v>
      </c>
      <c r="B250" s="97" t="s">
        <v>1479</v>
      </c>
      <c r="C250" s="97" t="s">
        <v>1479</v>
      </c>
      <c r="D250" s="97" t="s">
        <v>1480</v>
      </c>
      <c r="E250" s="97" t="s">
        <v>307</v>
      </c>
      <c r="F250" s="97"/>
      <c r="G250" s="97"/>
      <c r="H250" s="97" t="s">
        <v>307</v>
      </c>
      <c r="I250" s="97" t="s">
        <v>1481</v>
      </c>
      <c r="J250" s="97" t="s">
        <v>309</v>
      </c>
      <c r="K250" s="97">
        <v>137331.36199999999</v>
      </c>
      <c r="L250" s="97">
        <v>236631.323</v>
      </c>
      <c r="M250" s="97">
        <v>537295.78630000004</v>
      </c>
      <c r="N250" s="97">
        <v>736658.08669999999</v>
      </c>
      <c r="O250" s="97">
        <v>53.37637969</v>
      </c>
      <c r="P250" s="97">
        <v>-8.9423666280000003</v>
      </c>
    </row>
    <row r="251" spans="1:16" x14ac:dyDescent="0.3">
      <c r="A251" s="97" t="s">
        <v>1482</v>
      </c>
      <c r="B251" s="97" t="s">
        <v>1483</v>
      </c>
      <c r="C251" s="97" t="s">
        <v>1483</v>
      </c>
      <c r="D251" s="97" t="s">
        <v>1484</v>
      </c>
      <c r="E251" s="97" t="s">
        <v>818</v>
      </c>
      <c r="F251" s="97" t="s">
        <v>586</v>
      </c>
      <c r="G251" s="97"/>
      <c r="H251" s="97" t="s">
        <v>540</v>
      </c>
      <c r="I251" s="97" t="s">
        <v>1485</v>
      </c>
      <c r="J251" s="97" t="s">
        <v>542</v>
      </c>
      <c r="K251" s="97">
        <v>160639.75</v>
      </c>
      <c r="L251" s="97">
        <v>146771.43799999999</v>
      </c>
      <c r="M251" s="97">
        <v>560598.66859999998</v>
      </c>
      <c r="N251" s="97">
        <v>646817.43649999995</v>
      </c>
      <c r="O251" s="97">
        <v>52.57123078</v>
      </c>
      <c r="P251" s="97">
        <v>-8.5812441360000005</v>
      </c>
    </row>
    <row r="252" spans="1:16" x14ac:dyDescent="0.3">
      <c r="A252" s="97" t="s">
        <v>1486</v>
      </c>
      <c r="B252" s="97" t="s">
        <v>1487</v>
      </c>
      <c r="C252" s="97" t="s">
        <v>1488</v>
      </c>
      <c r="D252" s="97" t="s">
        <v>1488</v>
      </c>
      <c r="E252" s="97" t="s">
        <v>137</v>
      </c>
      <c r="F252" s="97"/>
      <c r="G252" s="97"/>
      <c r="H252" s="97" t="s">
        <v>138</v>
      </c>
      <c r="I252" s="97" t="s">
        <v>1489</v>
      </c>
      <c r="J252" s="97" t="s">
        <v>140</v>
      </c>
      <c r="K252" s="97">
        <v>100190.648</v>
      </c>
      <c r="L252" s="97">
        <v>48317.137000000002</v>
      </c>
      <c r="M252" s="97">
        <v>500162.04940000002</v>
      </c>
      <c r="N252" s="97">
        <v>548384.67229999998</v>
      </c>
      <c r="O252" s="97">
        <v>51.678994860000003</v>
      </c>
      <c r="P252" s="97">
        <v>-9.4437041060000002</v>
      </c>
    </row>
    <row r="253" spans="1:16" x14ac:dyDescent="0.3">
      <c r="A253" s="97" t="s">
        <v>1490</v>
      </c>
      <c r="B253" s="97" t="s">
        <v>1491</v>
      </c>
      <c r="C253" s="97" t="s">
        <v>1491</v>
      </c>
      <c r="D253" s="97" t="s">
        <v>1492</v>
      </c>
      <c r="E253" s="97" t="s">
        <v>1493</v>
      </c>
      <c r="F253" s="97" t="s">
        <v>514</v>
      </c>
      <c r="G253" s="97"/>
      <c r="H253" s="97" t="s">
        <v>515</v>
      </c>
      <c r="I253" s="97" t="s">
        <v>1494</v>
      </c>
      <c r="J253" s="97" t="s">
        <v>517</v>
      </c>
      <c r="K253" s="97">
        <v>276871.18800000002</v>
      </c>
      <c r="L253" s="97">
        <v>112358.266</v>
      </c>
      <c r="M253" s="97">
        <v>676804.88870000001</v>
      </c>
      <c r="N253" s="97">
        <v>612411.05240000004</v>
      </c>
      <c r="O253" s="97">
        <v>52.258040950000002</v>
      </c>
      <c r="P253" s="97">
        <v>-6.8749676109999998</v>
      </c>
    </row>
    <row r="254" spans="1:16" x14ac:dyDescent="0.3">
      <c r="A254" s="97" t="s">
        <v>1495</v>
      </c>
      <c r="B254" s="97" t="s">
        <v>1496</v>
      </c>
      <c r="C254" s="97" t="s">
        <v>1497</v>
      </c>
      <c r="D254" s="97" t="s">
        <v>1498</v>
      </c>
      <c r="E254" s="97" t="s">
        <v>1499</v>
      </c>
      <c r="F254" s="97" t="s">
        <v>131</v>
      </c>
      <c r="G254" s="97"/>
      <c r="H254" s="97" t="s">
        <v>123</v>
      </c>
      <c r="I254" s="97" t="s">
        <v>1500</v>
      </c>
      <c r="J254" s="97" t="s">
        <v>125</v>
      </c>
      <c r="K254" s="97">
        <v>258005.53099999999</v>
      </c>
      <c r="L254" s="97">
        <v>330075.15600000002</v>
      </c>
      <c r="M254" s="97">
        <v>657944.4558</v>
      </c>
      <c r="N254" s="97">
        <v>830081.14150000003</v>
      </c>
      <c r="O254" s="97">
        <v>54.216346469999998</v>
      </c>
      <c r="P254" s="97">
        <v>-7.1115909200000003</v>
      </c>
    </row>
    <row r="255" spans="1:16" x14ac:dyDescent="0.3">
      <c r="A255" s="97" t="s">
        <v>1501</v>
      </c>
      <c r="B255" s="97" t="s">
        <v>1502</v>
      </c>
      <c r="C255" s="97" t="s">
        <v>1321</v>
      </c>
      <c r="D255" s="97" t="s">
        <v>1321</v>
      </c>
      <c r="E255" s="97" t="s">
        <v>741</v>
      </c>
      <c r="F255" s="97" t="s">
        <v>1503</v>
      </c>
      <c r="G255" s="97"/>
      <c r="H255" s="97" t="s">
        <v>159</v>
      </c>
      <c r="I255" s="97" t="s">
        <v>1504</v>
      </c>
      <c r="J255" s="97" t="s">
        <v>430</v>
      </c>
      <c r="K255" s="97">
        <v>175252.391</v>
      </c>
      <c r="L255" s="97">
        <v>172361.81299999999</v>
      </c>
      <c r="M255" s="97">
        <v>575208.30000000005</v>
      </c>
      <c r="N255" s="97">
        <v>672402.21979999996</v>
      </c>
      <c r="O255" s="97">
        <v>52.802042010000001</v>
      </c>
      <c r="P255" s="97">
        <v>-8.3676568430000007</v>
      </c>
    </row>
    <row r="256" spans="1:16" x14ac:dyDescent="0.3">
      <c r="A256" s="97" t="s">
        <v>1505</v>
      </c>
      <c r="B256" s="97" t="s">
        <v>1506</v>
      </c>
      <c r="C256" s="97" t="s">
        <v>1507</v>
      </c>
      <c r="D256" s="97" t="s">
        <v>1508</v>
      </c>
      <c r="E256" s="97" t="s">
        <v>593</v>
      </c>
      <c r="F256" s="97"/>
      <c r="G256" s="97"/>
      <c r="H256" s="97" t="s">
        <v>594</v>
      </c>
      <c r="I256" s="97" t="s">
        <v>1509</v>
      </c>
      <c r="J256" s="97" t="s">
        <v>596</v>
      </c>
      <c r="K256" s="97">
        <v>245291.71900000001</v>
      </c>
      <c r="L256" s="97">
        <v>220631.891</v>
      </c>
      <c r="M256" s="97">
        <v>645232.79960000003</v>
      </c>
      <c r="N256" s="97">
        <v>720661.52339999995</v>
      </c>
      <c r="O256" s="97">
        <v>53.234412730000003</v>
      </c>
      <c r="P256" s="97">
        <v>-7.3224624540000001</v>
      </c>
    </row>
    <row r="257" spans="1:16" x14ac:dyDescent="0.3">
      <c r="A257" s="97" t="s">
        <v>1510</v>
      </c>
      <c r="B257" s="97" t="s">
        <v>1511</v>
      </c>
      <c r="C257" s="97" t="s">
        <v>1511</v>
      </c>
      <c r="D257" s="97" t="s">
        <v>1512</v>
      </c>
      <c r="E257" s="97" t="s">
        <v>449</v>
      </c>
      <c r="F257" s="97"/>
      <c r="G257" s="97"/>
      <c r="H257" s="97" t="s">
        <v>151</v>
      </c>
      <c r="I257" s="97" t="s">
        <v>1513</v>
      </c>
      <c r="J257" s="97" t="s">
        <v>153</v>
      </c>
      <c r="K257" s="97">
        <v>78835.789000000004</v>
      </c>
      <c r="L257" s="97">
        <v>103918.102</v>
      </c>
      <c r="M257" s="97">
        <v>478812.0955</v>
      </c>
      <c r="N257" s="97">
        <v>603973.77769999998</v>
      </c>
      <c r="O257" s="97">
        <v>52.174255240000001</v>
      </c>
      <c r="P257" s="97">
        <v>-9.7718559460000005</v>
      </c>
    </row>
    <row r="258" spans="1:16" x14ac:dyDescent="0.3">
      <c r="A258" s="97" t="s">
        <v>1514</v>
      </c>
      <c r="B258" s="97" t="s">
        <v>1515</v>
      </c>
      <c r="C258" s="97" t="s">
        <v>1515</v>
      </c>
      <c r="D258" s="97" t="s">
        <v>1516</v>
      </c>
      <c r="E258" s="97" t="s">
        <v>407</v>
      </c>
      <c r="F258" s="97" t="s">
        <v>246</v>
      </c>
      <c r="G258" s="97"/>
      <c r="H258" s="97" t="s">
        <v>247</v>
      </c>
      <c r="I258" s="97" t="s">
        <v>1517</v>
      </c>
      <c r="J258" s="97" t="s">
        <v>249</v>
      </c>
      <c r="K258" s="97">
        <v>264162.46899999998</v>
      </c>
      <c r="L258" s="97">
        <v>276239.125</v>
      </c>
      <c r="M258" s="97">
        <v>664099.78090000001</v>
      </c>
      <c r="N258" s="97">
        <v>776256.67669999995</v>
      </c>
      <c r="O258" s="97">
        <v>53.732018709999998</v>
      </c>
      <c r="P258" s="97">
        <v>-7.0285466919999999</v>
      </c>
    </row>
    <row r="259" spans="1:16" x14ac:dyDescent="0.3">
      <c r="A259" s="97" t="s">
        <v>1518</v>
      </c>
      <c r="B259" s="97" t="s">
        <v>1519</v>
      </c>
      <c r="C259" s="97" t="s">
        <v>1519</v>
      </c>
      <c r="D259" s="97" t="s">
        <v>1520</v>
      </c>
      <c r="E259" s="97" t="s">
        <v>1521</v>
      </c>
      <c r="F259" s="97" t="s">
        <v>1040</v>
      </c>
      <c r="G259" s="97"/>
      <c r="H259" s="97" t="s">
        <v>151</v>
      </c>
      <c r="I259" s="97" t="s">
        <v>1522</v>
      </c>
      <c r="J259" s="97" t="s">
        <v>153</v>
      </c>
      <c r="K259" s="97">
        <v>84457.741999999998</v>
      </c>
      <c r="L259" s="97">
        <v>117584.75</v>
      </c>
      <c r="M259" s="97">
        <v>484432.91230000003</v>
      </c>
      <c r="N259" s="97">
        <v>617637.45050000004</v>
      </c>
      <c r="O259" s="97">
        <v>52.298224519999998</v>
      </c>
      <c r="P259" s="97">
        <v>-9.6943848080000006</v>
      </c>
    </row>
    <row r="260" spans="1:16" x14ac:dyDescent="0.3">
      <c r="A260" s="97" t="s">
        <v>1523</v>
      </c>
      <c r="B260" s="97" t="s">
        <v>1524</v>
      </c>
      <c r="C260" s="97" t="s">
        <v>1524</v>
      </c>
      <c r="D260" s="97" t="s">
        <v>1525</v>
      </c>
      <c r="E260" s="97" t="s">
        <v>1458</v>
      </c>
      <c r="F260" s="97" t="s">
        <v>586</v>
      </c>
      <c r="G260" s="97"/>
      <c r="H260" s="97" t="s">
        <v>540</v>
      </c>
      <c r="I260" s="97" t="s">
        <v>1526</v>
      </c>
      <c r="J260" s="97" t="s">
        <v>542</v>
      </c>
      <c r="K260" s="97">
        <v>146577.67199999999</v>
      </c>
      <c r="L260" s="97">
        <v>146252.20300000001</v>
      </c>
      <c r="M260" s="97">
        <v>546539.61679999996</v>
      </c>
      <c r="N260" s="97">
        <v>646298.38939999999</v>
      </c>
      <c r="O260" s="97">
        <v>52.565366429999997</v>
      </c>
      <c r="P260" s="97">
        <v>-8.7885395000000006</v>
      </c>
    </row>
    <row r="261" spans="1:16" x14ac:dyDescent="0.3">
      <c r="A261" s="97" t="s">
        <v>1527</v>
      </c>
      <c r="B261" s="97" t="s">
        <v>1528</v>
      </c>
      <c r="C261" s="97" t="s">
        <v>1528</v>
      </c>
      <c r="D261" s="97" t="s">
        <v>600</v>
      </c>
      <c r="E261" s="97" t="s">
        <v>449</v>
      </c>
      <c r="F261" s="97"/>
      <c r="G261" s="97"/>
      <c r="H261" s="97" t="s">
        <v>151</v>
      </c>
      <c r="I261" s="97" t="s">
        <v>1529</v>
      </c>
      <c r="J261" s="97" t="s">
        <v>153</v>
      </c>
      <c r="K261" s="97">
        <v>105150.2</v>
      </c>
      <c r="L261" s="97">
        <v>86060.6</v>
      </c>
      <c r="M261" s="97">
        <v>505120.74050000001</v>
      </c>
      <c r="N261" s="97">
        <v>586119.97840000002</v>
      </c>
      <c r="O261" s="97">
        <v>52.018966669999998</v>
      </c>
      <c r="P261" s="97">
        <v>-9.3823738629999998</v>
      </c>
    </row>
    <row r="262" spans="1:16" x14ac:dyDescent="0.3">
      <c r="A262" s="97" t="s">
        <v>1530</v>
      </c>
      <c r="B262" s="97" t="s">
        <v>1531</v>
      </c>
      <c r="C262" s="97" t="s">
        <v>1532</v>
      </c>
      <c r="D262" s="97" t="s">
        <v>1533</v>
      </c>
      <c r="E262" s="97" t="s">
        <v>600</v>
      </c>
      <c r="F262" s="97" t="s">
        <v>449</v>
      </c>
      <c r="G262" s="97"/>
      <c r="H262" s="97" t="s">
        <v>151</v>
      </c>
      <c r="I262" s="97" t="s">
        <v>1534</v>
      </c>
      <c r="J262" s="97" t="s">
        <v>153</v>
      </c>
      <c r="K262" s="97">
        <v>106408.281</v>
      </c>
      <c r="L262" s="97">
        <v>93657.562999999995</v>
      </c>
      <c r="M262" s="97">
        <v>506378.59210000001</v>
      </c>
      <c r="N262" s="97">
        <v>593715.29799999995</v>
      </c>
      <c r="O262" s="97">
        <v>52.08743441</v>
      </c>
      <c r="P262" s="97">
        <v>-9.3661333510000002</v>
      </c>
    </row>
    <row r="263" spans="1:16" x14ac:dyDescent="0.3">
      <c r="A263" s="97" t="s">
        <v>1535</v>
      </c>
      <c r="B263" s="97" t="s">
        <v>1536</v>
      </c>
      <c r="C263" s="97" t="s">
        <v>1537</v>
      </c>
      <c r="D263" s="97" t="s">
        <v>813</v>
      </c>
      <c r="E263" s="97" t="s">
        <v>586</v>
      </c>
      <c r="F263" s="97"/>
      <c r="G263" s="97"/>
      <c r="H263" s="97" t="s">
        <v>540</v>
      </c>
      <c r="I263" s="97" t="s">
        <v>1538</v>
      </c>
      <c r="J263" s="97" t="s">
        <v>542</v>
      </c>
      <c r="K263" s="97">
        <v>151630.70300000001</v>
      </c>
      <c r="L263" s="97">
        <v>141255.68799999999</v>
      </c>
      <c r="M263" s="97">
        <v>551591.53229999996</v>
      </c>
      <c r="N263" s="97">
        <v>641302.92339999997</v>
      </c>
      <c r="O263" s="97">
        <v>52.520942679999997</v>
      </c>
      <c r="P263" s="97">
        <v>-8.7133023170000001</v>
      </c>
    </row>
    <row r="264" spans="1:16" x14ac:dyDescent="0.3">
      <c r="A264" s="97" t="s">
        <v>1539</v>
      </c>
      <c r="B264" s="97" t="s">
        <v>1540</v>
      </c>
      <c r="C264" s="97" t="s">
        <v>1541</v>
      </c>
      <c r="D264" s="97" t="s">
        <v>1542</v>
      </c>
      <c r="E264" s="97" t="s">
        <v>1543</v>
      </c>
      <c r="F264" s="97" t="s">
        <v>166</v>
      </c>
      <c r="G264" s="97"/>
      <c r="H264" s="97" t="s">
        <v>167</v>
      </c>
      <c r="I264" s="97" t="s">
        <v>1544</v>
      </c>
      <c r="J264" s="97" t="s">
        <v>169</v>
      </c>
      <c r="K264" s="97">
        <v>278547.3</v>
      </c>
      <c r="L264" s="97">
        <v>156917.6</v>
      </c>
      <c r="M264" s="97">
        <v>678480.8774</v>
      </c>
      <c r="N264" s="97">
        <v>656960.78</v>
      </c>
      <c r="O264" s="97">
        <v>52.65814846</v>
      </c>
      <c r="P264" s="97">
        <v>-6.839948047</v>
      </c>
    </row>
    <row r="265" spans="1:16" x14ac:dyDescent="0.3">
      <c r="A265" s="97" t="s">
        <v>1545</v>
      </c>
      <c r="B265" s="97" t="s">
        <v>1546</v>
      </c>
      <c r="C265" s="97" t="s">
        <v>1547</v>
      </c>
      <c r="D265" s="97" t="s">
        <v>1547</v>
      </c>
      <c r="E265" s="97" t="s">
        <v>858</v>
      </c>
      <c r="F265" s="97" t="s">
        <v>1394</v>
      </c>
      <c r="G265" s="97"/>
      <c r="H265" s="97" t="s">
        <v>334</v>
      </c>
      <c r="I265" s="97" t="s">
        <v>1548</v>
      </c>
      <c r="J265" s="97" t="s">
        <v>336</v>
      </c>
      <c r="K265" s="97">
        <v>220937.641</v>
      </c>
      <c r="L265" s="97">
        <v>309769.40600000002</v>
      </c>
      <c r="M265" s="97">
        <v>620884.4436</v>
      </c>
      <c r="N265" s="97">
        <v>809779.96369999996</v>
      </c>
      <c r="O265" s="97">
        <v>54.036777389999997</v>
      </c>
      <c r="P265" s="97">
        <v>-7.6811830390000004</v>
      </c>
    </row>
    <row r="266" spans="1:16" x14ac:dyDescent="0.3">
      <c r="A266" s="97" t="s">
        <v>1549</v>
      </c>
      <c r="B266" s="97" t="s">
        <v>1550</v>
      </c>
      <c r="C266" s="97" t="s">
        <v>1550</v>
      </c>
      <c r="D266" s="97" t="s">
        <v>1551</v>
      </c>
      <c r="E266" s="97" t="s">
        <v>1552</v>
      </c>
      <c r="F266" s="97"/>
      <c r="G266" s="97"/>
      <c r="H266" s="97" t="s">
        <v>612</v>
      </c>
      <c r="I266" s="97" t="s">
        <v>1553</v>
      </c>
      <c r="J266" s="97" t="s">
        <v>614</v>
      </c>
      <c r="K266" s="97">
        <v>109321.57</v>
      </c>
      <c r="L266" s="97">
        <v>180569.70300000001</v>
      </c>
      <c r="M266" s="97">
        <v>509291.7267</v>
      </c>
      <c r="N266" s="97">
        <v>680608.69759999996</v>
      </c>
      <c r="O266" s="97">
        <v>52.868726389999999</v>
      </c>
      <c r="P266" s="97">
        <v>-9.3472816870000006</v>
      </c>
    </row>
    <row r="267" spans="1:16" x14ac:dyDescent="0.3">
      <c r="A267" s="97" t="s">
        <v>1554</v>
      </c>
      <c r="B267" s="97" t="s">
        <v>1555</v>
      </c>
      <c r="C267" s="97" t="s">
        <v>1556</v>
      </c>
      <c r="D267" s="97" t="s">
        <v>1557</v>
      </c>
      <c r="E267" s="97" t="s">
        <v>586</v>
      </c>
      <c r="F267" s="97"/>
      <c r="G267" s="97"/>
      <c r="H267" s="97" t="s">
        <v>540</v>
      </c>
      <c r="I267" s="97" t="s">
        <v>1558</v>
      </c>
      <c r="J267" s="97" t="s">
        <v>542</v>
      </c>
      <c r="K267" s="97">
        <v>126019.891</v>
      </c>
      <c r="L267" s="97">
        <v>130092.258</v>
      </c>
      <c r="M267" s="97">
        <v>525986.1764</v>
      </c>
      <c r="N267" s="97">
        <v>630142.03729999997</v>
      </c>
      <c r="O267" s="97">
        <v>52.417769020000001</v>
      </c>
      <c r="P267" s="97">
        <v>-9.0880613599999993</v>
      </c>
    </row>
    <row r="268" spans="1:16" x14ac:dyDescent="0.3">
      <c r="A268" s="97" t="s">
        <v>1559</v>
      </c>
      <c r="B268" s="97" t="s">
        <v>1560</v>
      </c>
      <c r="C268" s="97" t="s">
        <v>1561</v>
      </c>
      <c r="D268" s="97" t="s">
        <v>1562</v>
      </c>
      <c r="E268" s="97" t="s">
        <v>1563</v>
      </c>
      <c r="F268" s="97" t="s">
        <v>260</v>
      </c>
      <c r="G268" s="97" t="s">
        <v>202</v>
      </c>
      <c r="H268" s="97" t="s">
        <v>203</v>
      </c>
      <c r="I268" s="97" t="s">
        <v>1564</v>
      </c>
      <c r="J268" s="97" t="s">
        <v>205</v>
      </c>
      <c r="K268" s="97">
        <v>280419</v>
      </c>
      <c r="L268" s="97">
        <v>197182.6</v>
      </c>
      <c r="M268" s="97">
        <v>680352.38890000002</v>
      </c>
      <c r="N268" s="97">
        <v>697217.09660000005</v>
      </c>
      <c r="O268" s="97">
        <v>53.019607639999997</v>
      </c>
      <c r="P268" s="97">
        <v>-6.8023798109999998</v>
      </c>
    </row>
    <row r="269" spans="1:16" x14ac:dyDescent="0.3">
      <c r="A269" s="97" t="s">
        <v>1565</v>
      </c>
      <c r="B269" s="97" t="s">
        <v>1566</v>
      </c>
      <c r="C269" s="97" t="s">
        <v>1566</v>
      </c>
      <c r="D269" s="97" t="s">
        <v>1552</v>
      </c>
      <c r="E269" s="97" t="s">
        <v>611</v>
      </c>
      <c r="F269" s="97"/>
      <c r="G269" s="97"/>
      <c r="H269" s="97" t="s">
        <v>612</v>
      </c>
      <c r="I269" s="97" t="s">
        <v>1567</v>
      </c>
      <c r="J269" s="97" t="s">
        <v>614</v>
      </c>
      <c r="K269" s="97">
        <v>106561.242</v>
      </c>
      <c r="L269" s="97">
        <v>183080.891</v>
      </c>
      <c r="M269" s="97">
        <v>506532.00699999998</v>
      </c>
      <c r="N269" s="97">
        <v>683119.35939999996</v>
      </c>
      <c r="O269" s="97">
        <v>52.890812660000002</v>
      </c>
      <c r="P269" s="97">
        <v>-9.3889793509999997</v>
      </c>
    </row>
    <row r="270" spans="1:16" x14ac:dyDescent="0.3">
      <c r="A270" s="97" t="s">
        <v>1568</v>
      </c>
      <c r="B270" s="97" t="s">
        <v>1569</v>
      </c>
      <c r="C270" s="97" t="s">
        <v>1569</v>
      </c>
      <c r="D270" s="97" t="s">
        <v>1570</v>
      </c>
      <c r="E270" s="97" t="s">
        <v>522</v>
      </c>
      <c r="F270" s="97" t="s">
        <v>159</v>
      </c>
      <c r="G270" s="97"/>
      <c r="H270" s="97" t="s">
        <v>159</v>
      </c>
      <c r="I270" s="97" t="s">
        <v>1571</v>
      </c>
      <c r="J270" s="97" t="s">
        <v>161</v>
      </c>
      <c r="K270" s="97">
        <v>189018.86900000001</v>
      </c>
      <c r="L270" s="97">
        <v>136403.28200000001</v>
      </c>
      <c r="M270" s="97">
        <v>588971.61899999995</v>
      </c>
      <c r="N270" s="97">
        <v>636451.36069999996</v>
      </c>
      <c r="O270" s="97">
        <v>52.479373799999998</v>
      </c>
      <c r="P270" s="97">
        <v>-8.1623497779999994</v>
      </c>
    </row>
    <row r="271" spans="1:16" x14ac:dyDescent="0.3">
      <c r="A271" s="97" t="s">
        <v>1572</v>
      </c>
      <c r="B271" s="97" t="s">
        <v>1573</v>
      </c>
      <c r="C271" s="97" t="s">
        <v>1573</v>
      </c>
      <c r="D271" s="97" t="s">
        <v>1574</v>
      </c>
      <c r="E271" s="97" t="s">
        <v>1575</v>
      </c>
      <c r="F271" s="97" t="s">
        <v>182</v>
      </c>
      <c r="G271" s="97"/>
      <c r="H271" s="97" t="s">
        <v>175</v>
      </c>
      <c r="I271" s="97" t="s">
        <v>1576</v>
      </c>
      <c r="J271" s="97" t="s">
        <v>177</v>
      </c>
      <c r="K271" s="97">
        <v>317040.375</v>
      </c>
      <c r="L271" s="97">
        <v>264260.93800000002</v>
      </c>
      <c r="M271" s="97">
        <v>716966.23210000002</v>
      </c>
      <c r="N271" s="97">
        <v>764280.78910000005</v>
      </c>
      <c r="O271" s="97">
        <v>53.615279360000002</v>
      </c>
      <c r="P271" s="97">
        <v>-6.2321744020000001</v>
      </c>
    </row>
    <row r="272" spans="1:16" x14ac:dyDescent="0.3">
      <c r="A272" s="97" t="s">
        <v>1577</v>
      </c>
      <c r="B272" s="97" t="s">
        <v>1578</v>
      </c>
      <c r="C272" s="97" t="s">
        <v>1578</v>
      </c>
      <c r="D272" s="97" t="s">
        <v>1579</v>
      </c>
      <c r="E272" s="97" t="s">
        <v>934</v>
      </c>
      <c r="F272" s="97"/>
      <c r="G272" s="97"/>
      <c r="H272" s="97" t="s">
        <v>138</v>
      </c>
      <c r="I272" s="97" t="s">
        <v>1580</v>
      </c>
      <c r="J272" s="97" t="s">
        <v>140</v>
      </c>
      <c r="K272" s="97">
        <v>156731.43799999999</v>
      </c>
      <c r="L272" s="97">
        <v>51386.093999999997</v>
      </c>
      <c r="M272" s="97">
        <v>556690.68059999996</v>
      </c>
      <c r="N272" s="97">
        <v>551452.65870000003</v>
      </c>
      <c r="O272" s="97">
        <v>51.713774800000003</v>
      </c>
      <c r="P272" s="97">
        <v>-8.6267411700000007</v>
      </c>
    </row>
    <row r="273" spans="1:16" x14ac:dyDescent="0.3">
      <c r="A273" s="97" t="s">
        <v>1581</v>
      </c>
      <c r="B273" s="97" t="s">
        <v>1582</v>
      </c>
      <c r="C273" s="97" t="s">
        <v>1583</v>
      </c>
      <c r="D273" s="97" t="s">
        <v>1584</v>
      </c>
      <c r="E273" s="97" t="s">
        <v>1585</v>
      </c>
      <c r="F273" s="97" t="s">
        <v>1586</v>
      </c>
      <c r="G273" s="97"/>
      <c r="H273" s="97" t="s">
        <v>175</v>
      </c>
      <c r="I273" s="97" t="s">
        <v>1587</v>
      </c>
      <c r="J273" s="97" t="s">
        <v>177</v>
      </c>
      <c r="K273" s="97">
        <v>326432.69500000001</v>
      </c>
      <c r="L273" s="97">
        <v>239560.14199999999</v>
      </c>
      <c r="M273" s="97">
        <v>726356.39760000003</v>
      </c>
      <c r="N273" s="97">
        <v>739585.26470000006</v>
      </c>
      <c r="O273" s="97">
        <v>53.391291289999998</v>
      </c>
      <c r="P273" s="97">
        <v>-6.1002806740000004</v>
      </c>
    </row>
    <row r="274" spans="1:16" x14ac:dyDescent="0.3">
      <c r="A274" s="97" t="s">
        <v>98</v>
      </c>
      <c r="B274" s="97" t="s">
        <v>1588</v>
      </c>
      <c r="C274" s="97" t="s">
        <v>1588</v>
      </c>
      <c r="D274" s="97" t="s">
        <v>1589</v>
      </c>
      <c r="E274" s="97" t="s">
        <v>1590</v>
      </c>
      <c r="F274" s="97" t="s">
        <v>436</v>
      </c>
      <c r="G274" s="97"/>
      <c r="H274" s="97" t="s">
        <v>437</v>
      </c>
      <c r="I274" s="97" t="s">
        <v>1591</v>
      </c>
      <c r="J274" s="97" t="s">
        <v>439</v>
      </c>
      <c r="K274" s="97">
        <v>197935.359</v>
      </c>
      <c r="L274" s="97">
        <v>381815.875</v>
      </c>
      <c r="M274" s="97">
        <v>597887.50029999996</v>
      </c>
      <c r="N274" s="97">
        <v>881811.03150000004</v>
      </c>
      <c r="O274" s="97">
        <v>54.684423389999999</v>
      </c>
      <c r="P274" s="97">
        <v>-8.0327601620000006</v>
      </c>
    </row>
    <row r="275" spans="1:16" x14ac:dyDescent="0.3">
      <c r="A275" s="97" t="s">
        <v>1592</v>
      </c>
      <c r="B275" s="97" t="s">
        <v>1593</v>
      </c>
      <c r="C275" s="97" t="s">
        <v>1593</v>
      </c>
      <c r="D275" s="97" t="s">
        <v>1594</v>
      </c>
      <c r="E275" s="97" t="s">
        <v>1595</v>
      </c>
      <c r="F275" s="97" t="s">
        <v>465</v>
      </c>
      <c r="G275" s="97"/>
      <c r="H275" s="97" t="s">
        <v>546</v>
      </c>
      <c r="I275" s="97" t="s">
        <v>1596</v>
      </c>
      <c r="J275" s="97" t="s">
        <v>548</v>
      </c>
      <c r="K275" s="97">
        <v>139874.984</v>
      </c>
      <c r="L275" s="97">
        <v>336603.71899999998</v>
      </c>
      <c r="M275" s="97">
        <v>539839.39489999996</v>
      </c>
      <c r="N275" s="97">
        <v>836608.92619999999</v>
      </c>
      <c r="O275" s="97">
        <v>54.274739459999999</v>
      </c>
      <c r="P275" s="97">
        <v>-8.9236918050000007</v>
      </c>
    </row>
    <row r="276" spans="1:16" x14ac:dyDescent="0.3">
      <c r="A276" s="97" t="s">
        <v>1597</v>
      </c>
      <c r="B276" s="97" t="s">
        <v>1598</v>
      </c>
      <c r="C276" s="97" t="s">
        <v>1599</v>
      </c>
      <c r="D276" s="97" t="s">
        <v>1600</v>
      </c>
      <c r="E276" s="97" t="s">
        <v>1326</v>
      </c>
      <c r="F276" s="97" t="s">
        <v>586</v>
      </c>
      <c r="G276" s="97"/>
      <c r="H276" s="97" t="s">
        <v>540</v>
      </c>
      <c r="I276" s="97" t="s">
        <v>1601</v>
      </c>
      <c r="J276" s="97" t="s">
        <v>542</v>
      </c>
      <c r="K276" s="97">
        <v>137041.84400000001</v>
      </c>
      <c r="L276" s="97">
        <v>145103.32800000001</v>
      </c>
      <c r="M276" s="97">
        <v>537005.83669999999</v>
      </c>
      <c r="N276" s="97">
        <v>645149.81359999999</v>
      </c>
      <c r="O276" s="97">
        <v>52.55402436</v>
      </c>
      <c r="P276" s="97">
        <v>-8.9289258969999992</v>
      </c>
    </row>
    <row r="277" spans="1:16" x14ac:dyDescent="0.3">
      <c r="A277" s="97" t="s">
        <v>1602</v>
      </c>
      <c r="B277" s="97" t="s">
        <v>1496</v>
      </c>
      <c r="C277" s="97" t="s">
        <v>1496</v>
      </c>
      <c r="D277" s="97" t="s">
        <v>1603</v>
      </c>
      <c r="E277" s="97" t="s">
        <v>1604</v>
      </c>
      <c r="F277" s="97" t="s">
        <v>679</v>
      </c>
      <c r="G277" s="97"/>
      <c r="H277" s="97" t="s">
        <v>151</v>
      </c>
      <c r="I277" s="97" t="s">
        <v>1605</v>
      </c>
      <c r="J277" s="97" t="s">
        <v>153</v>
      </c>
      <c r="K277" s="97">
        <v>105862.93</v>
      </c>
      <c r="L277" s="97">
        <v>120791.641</v>
      </c>
      <c r="M277" s="97">
        <v>505833.50679999997</v>
      </c>
      <c r="N277" s="97">
        <v>620843.53370000003</v>
      </c>
      <c r="O277" s="97">
        <v>52.331117880000001</v>
      </c>
      <c r="P277" s="97">
        <v>-9.3816274249999996</v>
      </c>
    </row>
    <row r="278" spans="1:16" x14ac:dyDescent="0.3">
      <c r="A278" s="97" t="s">
        <v>1606</v>
      </c>
      <c r="B278" s="97" t="s">
        <v>1607</v>
      </c>
      <c r="C278" s="97" t="s">
        <v>1608</v>
      </c>
      <c r="D278" s="97" t="s">
        <v>1609</v>
      </c>
      <c r="E278" s="97" t="s">
        <v>1610</v>
      </c>
      <c r="F278" s="97" t="s">
        <v>436</v>
      </c>
      <c r="G278" s="97"/>
      <c r="H278" s="97" t="s">
        <v>437</v>
      </c>
      <c r="I278" s="97" t="s">
        <v>1611</v>
      </c>
      <c r="J278" s="97" t="s">
        <v>439</v>
      </c>
      <c r="K278" s="97">
        <v>221471.31299999999</v>
      </c>
      <c r="L278" s="97">
        <v>406408.06300000002</v>
      </c>
      <c r="M278" s="97">
        <v>621418.51399999997</v>
      </c>
      <c r="N278" s="97">
        <v>906397.79610000004</v>
      </c>
      <c r="O278" s="97">
        <v>54.90487486</v>
      </c>
      <c r="P278" s="97">
        <v>-7.6660337629999997</v>
      </c>
    </row>
    <row r="279" spans="1:16" x14ac:dyDescent="0.3">
      <c r="A279" s="97" t="s">
        <v>1612</v>
      </c>
      <c r="B279" s="97" t="s">
        <v>1613</v>
      </c>
      <c r="C279" s="97" t="s">
        <v>1614</v>
      </c>
      <c r="D279" s="97" t="s">
        <v>1615</v>
      </c>
      <c r="E279" s="97" t="s">
        <v>1616</v>
      </c>
      <c r="F279" s="97"/>
      <c r="G279" s="97"/>
      <c r="H279" s="97" t="s">
        <v>175</v>
      </c>
      <c r="I279" s="97" t="s">
        <v>1617</v>
      </c>
      <c r="J279" s="97" t="s">
        <v>198</v>
      </c>
      <c r="K279" s="97">
        <v>314559.92</v>
      </c>
      <c r="L279" s="97">
        <v>230169.48699999999</v>
      </c>
      <c r="M279" s="97">
        <v>714486.13029999996</v>
      </c>
      <c r="N279" s="97">
        <v>730196.69579999999</v>
      </c>
      <c r="O279" s="97">
        <v>53.309660569999998</v>
      </c>
      <c r="P279" s="97">
        <v>-6.2820478179999997</v>
      </c>
    </row>
    <row r="280" spans="1:16" x14ac:dyDescent="0.3">
      <c r="A280" s="97" t="s">
        <v>1618</v>
      </c>
      <c r="B280" s="97" t="s">
        <v>1619</v>
      </c>
      <c r="C280" s="97" t="s">
        <v>1619</v>
      </c>
      <c r="D280" s="97" t="s">
        <v>1620</v>
      </c>
      <c r="E280" s="97" t="s">
        <v>1621</v>
      </c>
      <c r="F280" s="97" t="s">
        <v>1622</v>
      </c>
      <c r="G280" s="97"/>
      <c r="H280" s="97" t="s">
        <v>290</v>
      </c>
      <c r="I280" s="97" t="s">
        <v>1623</v>
      </c>
      <c r="J280" s="97" t="s">
        <v>292</v>
      </c>
      <c r="K280" s="97">
        <v>322379.886</v>
      </c>
      <c r="L280" s="97">
        <v>217357.163</v>
      </c>
      <c r="M280" s="97">
        <v>722304.34369999997</v>
      </c>
      <c r="N280" s="97">
        <v>717387.09039999999</v>
      </c>
      <c r="O280" s="97">
        <v>53.19285198</v>
      </c>
      <c r="P280" s="97">
        <v>-6.169712101</v>
      </c>
    </row>
    <row r="281" spans="1:16" x14ac:dyDescent="0.3">
      <c r="A281" s="97" t="s">
        <v>1624</v>
      </c>
      <c r="B281" s="97" t="s">
        <v>1625</v>
      </c>
      <c r="C281" s="97" t="s">
        <v>1626</v>
      </c>
      <c r="D281" s="97" t="s">
        <v>679</v>
      </c>
      <c r="E281" s="97" t="s">
        <v>449</v>
      </c>
      <c r="F281" s="97"/>
      <c r="G281" s="97"/>
      <c r="H281" s="97" t="s">
        <v>151</v>
      </c>
      <c r="I281" s="97" t="s">
        <v>1627</v>
      </c>
      <c r="J281" s="97" t="s">
        <v>153</v>
      </c>
      <c r="K281" s="97">
        <v>89769.601999999999</v>
      </c>
      <c r="L281" s="97">
        <v>110821.398</v>
      </c>
      <c r="M281" s="97">
        <v>489743.59100000001</v>
      </c>
      <c r="N281" s="97">
        <v>610875.52659999998</v>
      </c>
      <c r="O281" s="97">
        <v>52.238559799999997</v>
      </c>
      <c r="P281" s="97">
        <v>-9.6143479010000004</v>
      </c>
    </row>
    <row r="282" spans="1:16" x14ac:dyDescent="0.3">
      <c r="A282" s="97" t="s">
        <v>1628</v>
      </c>
      <c r="B282" s="97" t="s">
        <v>1629</v>
      </c>
      <c r="C282" s="97" t="s">
        <v>1630</v>
      </c>
      <c r="D282" s="97" t="s">
        <v>1631</v>
      </c>
      <c r="E282" s="97" t="s">
        <v>1632</v>
      </c>
      <c r="F282" s="97"/>
      <c r="G282" s="97"/>
      <c r="H282" s="97" t="s">
        <v>138</v>
      </c>
      <c r="I282" s="97" t="s">
        <v>1633</v>
      </c>
      <c r="J282" s="97" t="s">
        <v>140</v>
      </c>
      <c r="K282" s="97">
        <v>135794.859</v>
      </c>
      <c r="L282" s="97">
        <v>118587.266</v>
      </c>
      <c r="M282" s="97">
        <v>535758.97640000004</v>
      </c>
      <c r="N282" s="97">
        <v>618639.47050000005</v>
      </c>
      <c r="O282" s="97">
        <v>52.315627810000002</v>
      </c>
      <c r="P282" s="97">
        <v>-8.9422142069999992</v>
      </c>
    </row>
    <row r="283" spans="1:16" x14ac:dyDescent="0.3">
      <c r="A283" s="97" t="s">
        <v>1634</v>
      </c>
      <c r="B283" s="97" t="s">
        <v>1635</v>
      </c>
      <c r="C283" s="97" t="s">
        <v>1635</v>
      </c>
      <c r="D283" s="97" t="s">
        <v>1636</v>
      </c>
      <c r="E283" s="97" t="s">
        <v>1637</v>
      </c>
      <c r="F283" s="97" t="s">
        <v>706</v>
      </c>
      <c r="G283" s="97"/>
      <c r="H283" s="97" t="s">
        <v>307</v>
      </c>
      <c r="I283" s="97" t="s">
        <v>1638</v>
      </c>
      <c r="J283" s="97" t="s">
        <v>309</v>
      </c>
      <c r="K283" s="97">
        <v>73415.601999999999</v>
      </c>
      <c r="L283" s="97">
        <v>262649.93800000002</v>
      </c>
      <c r="M283" s="97">
        <v>473393.9387</v>
      </c>
      <c r="N283" s="97">
        <v>762671.43839999998</v>
      </c>
      <c r="O283" s="97">
        <v>53.598584940000002</v>
      </c>
      <c r="P283" s="97">
        <v>-9.9127824390000008</v>
      </c>
    </row>
    <row r="284" spans="1:16" x14ac:dyDescent="0.3">
      <c r="A284" s="97" t="s">
        <v>1639</v>
      </c>
      <c r="B284" s="97" t="s">
        <v>1640</v>
      </c>
      <c r="C284" s="97" t="s">
        <v>1640</v>
      </c>
      <c r="D284" s="97" t="s">
        <v>1315</v>
      </c>
      <c r="E284" s="97" t="s">
        <v>449</v>
      </c>
      <c r="F284" s="97"/>
      <c r="G284" s="97"/>
      <c r="H284" s="97" t="s">
        <v>151</v>
      </c>
      <c r="I284" s="97" t="s">
        <v>1641</v>
      </c>
      <c r="J284" s="97" t="s">
        <v>153</v>
      </c>
      <c r="K284" s="97">
        <v>86929.116999999998</v>
      </c>
      <c r="L284" s="97">
        <v>82741.422000000006</v>
      </c>
      <c r="M284" s="97">
        <v>486903.56390000001</v>
      </c>
      <c r="N284" s="97">
        <v>582801.61529999995</v>
      </c>
      <c r="O284" s="97">
        <v>51.985737810000003</v>
      </c>
      <c r="P284" s="97">
        <v>-9.6465910909999995</v>
      </c>
    </row>
    <row r="285" spans="1:16" x14ac:dyDescent="0.3">
      <c r="A285" s="97" t="s">
        <v>1642</v>
      </c>
      <c r="B285" s="97" t="s">
        <v>1643</v>
      </c>
      <c r="C285" s="97" t="s">
        <v>1644</v>
      </c>
      <c r="D285" s="97" t="s">
        <v>678</v>
      </c>
      <c r="E285" s="97" t="s">
        <v>679</v>
      </c>
      <c r="F285" s="97" t="s">
        <v>449</v>
      </c>
      <c r="G285" s="97"/>
      <c r="H285" s="97" t="s">
        <v>151</v>
      </c>
      <c r="I285" s="97" t="s">
        <v>1645</v>
      </c>
      <c r="J285" s="97" t="s">
        <v>153</v>
      </c>
      <c r="K285" s="97">
        <v>85223.952999999994</v>
      </c>
      <c r="L285" s="97">
        <v>130579.398</v>
      </c>
      <c r="M285" s="97">
        <v>485199.02929999999</v>
      </c>
      <c r="N285" s="97">
        <v>630629.29469999997</v>
      </c>
      <c r="O285" s="97">
        <v>52.415110849999998</v>
      </c>
      <c r="P285" s="97">
        <v>-9.6875993759999997</v>
      </c>
    </row>
    <row r="286" spans="1:16" x14ac:dyDescent="0.3">
      <c r="A286" s="97" t="s">
        <v>1646</v>
      </c>
      <c r="B286" s="97" t="s">
        <v>1647</v>
      </c>
      <c r="C286" s="97" t="s">
        <v>1465</v>
      </c>
      <c r="D286" s="97" t="s">
        <v>1648</v>
      </c>
      <c r="E286" s="97" t="s">
        <v>574</v>
      </c>
      <c r="F286" s="97"/>
      <c r="G286" s="97"/>
      <c r="H286" s="97" t="s">
        <v>138</v>
      </c>
      <c r="I286" s="97" t="s">
        <v>1649</v>
      </c>
      <c r="J286" s="97" t="s">
        <v>140</v>
      </c>
      <c r="K286" s="97">
        <v>126785.023</v>
      </c>
      <c r="L286" s="97">
        <v>86430.085999999996</v>
      </c>
      <c r="M286" s="97">
        <v>526750.90579999995</v>
      </c>
      <c r="N286" s="97">
        <v>586489.26650000003</v>
      </c>
      <c r="O286" s="97">
        <v>52.025561619999998</v>
      </c>
      <c r="P286" s="97">
        <v>-9.0673730890000002</v>
      </c>
    </row>
    <row r="287" spans="1:16" x14ac:dyDescent="0.3">
      <c r="A287" s="97" t="s">
        <v>1650</v>
      </c>
      <c r="B287" s="97" t="s">
        <v>1651</v>
      </c>
      <c r="C287" s="97" t="s">
        <v>1651</v>
      </c>
      <c r="D287" s="97" t="s">
        <v>1652</v>
      </c>
      <c r="E287" s="97" t="s">
        <v>1653</v>
      </c>
      <c r="F287" s="97"/>
      <c r="G287" s="97"/>
      <c r="H287" s="97" t="s">
        <v>151</v>
      </c>
      <c r="I287" s="97" t="s">
        <v>1654</v>
      </c>
      <c r="J287" s="97" t="s">
        <v>153</v>
      </c>
      <c r="K287" s="97">
        <v>46660.324000000001</v>
      </c>
      <c r="L287" s="97">
        <v>73316.297000000006</v>
      </c>
      <c r="M287" s="97">
        <v>446643.39299999998</v>
      </c>
      <c r="N287" s="97">
        <v>573378.74280000001</v>
      </c>
      <c r="O287" s="97">
        <v>51.891449969999996</v>
      </c>
      <c r="P287" s="97">
        <v>-10.22813006</v>
      </c>
    </row>
    <row r="288" spans="1:16" x14ac:dyDescent="0.3">
      <c r="A288" s="97" t="s">
        <v>1655</v>
      </c>
      <c r="B288" s="97" t="s">
        <v>1656</v>
      </c>
      <c r="C288" s="97" t="s">
        <v>1656</v>
      </c>
      <c r="D288" s="97" t="s">
        <v>1174</v>
      </c>
      <c r="E288" s="97" t="s">
        <v>586</v>
      </c>
      <c r="F288" s="97"/>
      <c r="G288" s="97"/>
      <c r="H288" s="97" t="s">
        <v>540</v>
      </c>
      <c r="I288" s="97" t="s">
        <v>1657</v>
      </c>
      <c r="J288" s="97" t="s">
        <v>542</v>
      </c>
      <c r="K288" s="97">
        <v>167444.505</v>
      </c>
      <c r="L288" s="97">
        <v>127365.606</v>
      </c>
      <c r="M288" s="97">
        <v>567401.853</v>
      </c>
      <c r="N288" s="97">
        <v>627415.74800000002</v>
      </c>
      <c r="O288" s="97">
        <v>52.39729998</v>
      </c>
      <c r="P288" s="97">
        <v>-8.4789906849999994</v>
      </c>
    </row>
    <row r="289" spans="1:16" x14ac:dyDescent="0.3">
      <c r="A289" s="97" t="s">
        <v>1658</v>
      </c>
      <c r="B289" s="97" t="s">
        <v>1659</v>
      </c>
      <c r="C289" s="97" t="s">
        <v>1660</v>
      </c>
      <c r="D289" s="97" t="s">
        <v>1661</v>
      </c>
      <c r="E289" s="97" t="s">
        <v>818</v>
      </c>
      <c r="F289" s="97" t="s">
        <v>586</v>
      </c>
      <c r="G289" s="97"/>
      <c r="H289" s="97" t="s">
        <v>540</v>
      </c>
      <c r="I289" s="97" t="s">
        <v>1662</v>
      </c>
      <c r="J289" s="97" t="s">
        <v>542</v>
      </c>
      <c r="K289" s="97">
        <v>148144.734</v>
      </c>
      <c r="L289" s="97">
        <v>134427.109</v>
      </c>
      <c r="M289" s="97">
        <v>548106.27720000001</v>
      </c>
      <c r="N289" s="97">
        <v>634475.83429999999</v>
      </c>
      <c r="O289" s="97">
        <v>52.459264079999997</v>
      </c>
      <c r="P289" s="97">
        <v>-8.7635895569999995</v>
      </c>
    </row>
    <row r="290" spans="1:16" x14ac:dyDescent="0.3">
      <c r="A290" s="97" t="s">
        <v>1663</v>
      </c>
      <c r="B290" s="97" t="s">
        <v>1664</v>
      </c>
      <c r="C290" s="97" t="s">
        <v>1664</v>
      </c>
      <c r="D290" s="97" t="s">
        <v>1665</v>
      </c>
      <c r="E290" s="97" t="s">
        <v>1666</v>
      </c>
      <c r="F290" s="97"/>
      <c r="G290" s="97"/>
      <c r="H290" s="97" t="s">
        <v>175</v>
      </c>
      <c r="I290" s="97" t="s">
        <v>1667</v>
      </c>
      <c r="J290" s="97" t="s">
        <v>198</v>
      </c>
      <c r="K290" s="97">
        <v>314533.91200000001</v>
      </c>
      <c r="L290" s="97">
        <v>234953.39</v>
      </c>
      <c r="M290" s="97">
        <v>714460.15330000001</v>
      </c>
      <c r="N290" s="97">
        <v>734979.56830000004</v>
      </c>
      <c r="O290" s="97">
        <v>53.352630269999999</v>
      </c>
      <c r="P290" s="97">
        <v>-6.2807103260000003</v>
      </c>
    </row>
    <row r="291" spans="1:16" x14ac:dyDescent="0.3">
      <c r="A291" s="97" t="s">
        <v>1668</v>
      </c>
      <c r="B291" s="97" t="s">
        <v>1669</v>
      </c>
      <c r="C291" s="97" t="s">
        <v>1670</v>
      </c>
      <c r="D291" s="97" t="s">
        <v>1671</v>
      </c>
      <c r="E291" s="97" t="s">
        <v>1672</v>
      </c>
      <c r="F291" s="97" t="s">
        <v>1673</v>
      </c>
      <c r="G291" s="97" t="s">
        <v>1674</v>
      </c>
      <c r="H291" s="97" t="s">
        <v>151</v>
      </c>
      <c r="I291" s="97" t="s">
        <v>1675</v>
      </c>
      <c r="J291" s="97" t="s">
        <v>153</v>
      </c>
      <c r="K291" s="97">
        <v>98275.914000000004</v>
      </c>
      <c r="L291" s="97">
        <v>113417.023</v>
      </c>
      <c r="M291" s="97">
        <v>498248.08490000002</v>
      </c>
      <c r="N291" s="97">
        <v>613470.54579999996</v>
      </c>
      <c r="O291" s="97">
        <v>52.263514409999999</v>
      </c>
      <c r="P291" s="97">
        <v>-9.4906562319999992</v>
      </c>
    </row>
    <row r="292" spans="1:16" x14ac:dyDescent="0.3">
      <c r="A292" s="97" t="s">
        <v>1676</v>
      </c>
      <c r="B292" s="97" t="s">
        <v>1677</v>
      </c>
      <c r="C292" s="97" t="s">
        <v>1677</v>
      </c>
      <c r="D292" s="97" t="s">
        <v>1678</v>
      </c>
      <c r="E292" s="97" t="s">
        <v>1679</v>
      </c>
      <c r="F292" s="97" t="s">
        <v>158</v>
      </c>
      <c r="G292" s="97"/>
      <c r="H292" s="97" t="s">
        <v>159</v>
      </c>
      <c r="I292" s="97" t="s">
        <v>1680</v>
      </c>
      <c r="J292" s="97" t="s">
        <v>161</v>
      </c>
      <c r="K292" s="97">
        <v>241324.18799999999</v>
      </c>
      <c r="L292" s="97">
        <v>128023.242</v>
      </c>
      <c r="M292" s="97">
        <v>641265.62780000002</v>
      </c>
      <c r="N292" s="97">
        <v>628072.84459999995</v>
      </c>
      <c r="O292" s="97">
        <v>52.4026213</v>
      </c>
      <c r="P292" s="97">
        <v>-7.3935770459999999</v>
      </c>
    </row>
    <row r="293" spans="1:16" x14ac:dyDescent="0.3">
      <c r="A293" s="97" t="s">
        <v>1681</v>
      </c>
      <c r="B293" s="97" t="s">
        <v>1682</v>
      </c>
      <c r="C293" s="97" t="s">
        <v>1683</v>
      </c>
      <c r="D293" s="97" t="s">
        <v>1684</v>
      </c>
      <c r="E293" s="97" t="s">
        <v>1685</v>
      </c>
      <c r="F293" s="97" t="s">
        <v>600</v>
      </c>
      <c r="G293" s="97"/>
      <c r="H293" s="97" t="s">
        <v>151</v>
      </c>
      <c r="I293" s="97" t="s">
        <v>1686</v>
      </c>
      <c r="J293" s="97" t="s">
        <v>153</v>
      </c>
      <c r="K293" s="97">
        <v>96939.804999999993</v>
      </c>
      <c r="L293" s="97">
        <v>98014.741999999998</v>
      </c>
      <c r="M293" s="97">
        <v>496912.17940000002</v>
      </c>
      <c r="N293" s="97">
        <v>598071.59019999998</v>
      </c>
      <c r="O293" s="97">
        <v>52.124897410000003</v>
      </c>
      <c r="P293" s="97">
        <v>-9.5055369770000002</v>
      </c>
    </row>
    <row r="294" spans="1:16" x14ac:dyDescent="0.3">
      <c r="A294" s="97" t="s">
        <v>1687</v>
      </c>
      <c r="B294" s="97" t="s">
        <v>1688</v>
      </c>
      <c r="C294" s="97" t="s">
        <v>1688</v>
      </c>
      <c r="D294" s="97" t="s">
        <v>474</v>
      </c>
      <c r="E294" s="97" t="s">
        <v>137</v>
      </c>
      <c r="F294" s="97"/>
      <c r="G294" s="97"/>
      <c r="H294" s="97" t="s">
        <v>138</v>
      </c>
      <c r="I294" s="97" t="s">
        <v>1689</v>
      </c>
      <c r="J294" s="97" t="s">
        <v>140</v>
      </c>
      <c r="K294" s="97">
        <v>134142.42199999999</v>
      </c>
      <c r="L294" s="97">
        <v>72696.047000000006</v>
      </c>
      <c r="M294" s="97">
        <v>534106.64529999997</v>
      </c>
      <c r="N294" s="97">
        <v>572758.14549999998</v>
      </c>
      <c r="O294" s="97">
        <v>51.903071599999997</v>
      </c>
      <c r="P294" s="97">
        <v>-8.9575699719999999</v>
      </c>
    </row>
    <row r="295" spans="1:16" x14ac:dyDescent="0.3">
      <c r="A295" s="97" t="s">
        <v>1690</v>
      </c>
      <c r="B295" s="97" t="s">
        <v>1691</v>
      </c>
      <c r="C295" s="97" t="s">
        <v>1691</v>
      </c>
      <c r="D295" s="97" t="s">
        <v>1039</v>
      </c>
      <c r="E295" s="97" t="s">
        <v>1692</v>
      </c>
      <c r="F295" s="97"/>
      <c r="G295" s="97"/>
      <c r="H295" s="97" t="s">
        <v>151</v>
      </c>
      <c r="I295" s="97" t="s">
        <v>1693</v>
      </c>
      <c r="J295" s="97" t="s">
        <v>153</v>
      </c>
      <c r="K295" s="97">
        <v>100114.25</v>
      </c>
      <c r="L295" s="97">
        <v>86871.226999999999</v>
      </c>
      <c r="M295" s="97">
        <v>500085.87959999999</v>
      </c>
      <c r="N295" s="97">
        <v>586930.45830000006</v>
      </c>
      <c r="O295" s="97">
        <v>52.025366259999998</v>
      </c>
      <c r="P295" s="97">
        <v>-9.4559424169999993</v>
      </c>
    </row>
    <row r="296" spans="1:16" x14ac:dyDescent="0.3">
      <c r="A296" s="97" t="s">
        <v>1694</v>
      </c>
      <c r="B296" s="97" t="s">
        <v>1695</v>
      </c>
      <c r="C296" s="97" t="s">
        <v>1696</v>
      </c>
      <c r="D296" s="97" t="s">
        <v>1697</v>
      </c>
      <c r="E296" s="97" t="s">
        <v>1698</v>
      </c>
      <c r="F296" s="97" t="s">
        <v>600</v>
      </c>
      <c r="G296" s="97" t="s">
        <v>449</v>
      </c>
      <c r="H296" s="97" t="s">
        <v>151</v>
      </c>
      <c r="I296" s="97" t="s">
        <v>1699</v>
      </c>
      <c r="J296" s="97" t="s">
        <v>153</v>
      </c>
      <c r="K296" s="97">
        <v>98897.039000000004</v>
      </c>
      <c r="L296" s="97">
        <v>88436.664000000004</v>
      </c>
      <c r="M296" s="97">
        <v>498868.93939999997</v>
      </c>
      <c r="N296" s="97">
        <v>588495.56480000005</v>
      </c>
      <c r="O296" s="97">
        <v>52.039209810000003</v>
      </c>
      <c r="P296" s="97">
        <v>-9.4741318159999999</v>
      </c>
    </row>
    <row r="297" spans="1:16" x14ac:dyDescent="0.3">
      <c r="A297" s="97" t="s">
        <v>1700</v>
      </c>
      <c r="B297" s="97" t="s">
        <v>1701</v>
      </c>
      <c r="C297" s="97" t="s">
        <v>1701</v>
      </c>
      <c r="D297" s="97" t="s">
        <v>1702</v>
      </c>
      <c r="E297" s="97" t="s">
        <v>1610</v>
      </c>
      <c r="F297" s="97" t="s">
        <v>436</v>
      </c>
      <c r="G297" s="97"/>
      <c r="H297" s="97" t="s">
        <v>437</v>
      </c>
      <c r="I297" s="97" t="s">
        <v>1703</v>
      </c>
      <c r="J297" s="97" t="s">
        <v>439</v>
      </c>
      <c r="K297" s="97">
        <v>205889.92199999999</v>
      </c>
      <c r="L297" s="97">
        <v>430653.5</v>
      </c>
      <c r="M297" s="97">
        <v>605840.60809999995</v>
      </c>
      <c r="N297" s="97">
        <v>930638.09169999999</v>
      </c>
      <c r="O297" s="97">
        <v>55.123084409999997</v>
      </c>
      <c r="P297" s="97">
        <v>-7.9084351699999997</v>
      </c>
    </row>
    <row r="298" spans="1:16" x14ac:dyDescent="0.3">
      <c r="A298" s="97" t="s">
        <v>1704</v>
      </c>
      <c r="B298" s="97" t="s">
        <v>1705</v>
      </c>
      <c r="C298" s="97" t="s">
        <v>1706</v>
      </c>
      <c r="D298" s="97" t="s">
        <v>1707</v>
      </c>
      <c r="E298" s="97" t="s">
        <v>1708</v>
      </c>
      <c r="F298" s="97" t="s">
        <v>375</v>
      </c>
      <c r="G298" s="97"/>
      <c r="H298" s="97" t="s">
        <v>307</v>
      </c>
      <c r="I298" s="97" t="s">
        <v>1709</v>
      </c>
      <c r="J298" s="97" t="s">
        <v>309</v>
      </c>
      <c r="K298" s="97">
        <v>179425.5</v>
      </c>
      <c r="L298" s="97">
        <v>234608.8</v>
      </c>
      <c r="M298" s="97">
        <v>579380.84450000001</v>
      </c>
      <c r="N298" s="97">
        <v>734635.77350000001</v>
      </c>
      <c r="O298" s="97">
        <v>53.36152285</v>
      </c>
      <c r="P298" s="97">
        <v>-8.3097689799999994</v>
      </c>
    </row>
    <row r="299" spans="1:16" x14ac:dyDescent="0.3">
      <c r="A299" s="97" t="s">
        <v>1710</v>
      </c>
      <c r="B299" s="97" t="s">
        <v>1711</v>
      </c>
      <c r="C299" s="97" t="s">
        <v>1712</v>
      </c>
      <c r="D299" s="97" t="s">
        <v>1713</v>
      </c>
      <c r="E299" s="97" t="s">
        <v>1063</v>
      </c>
      <c r="F299" s="97" t="s">
        <v>289</v>
      </c>
      <c r="G299" s="97"/>
      <c r="H299" s="97" t="s">
        <v>290</v>
      </c>
      <c r="I299" s="97" t="s">
        <v>1714</v>
      </c>
      <c r="J299" s="97" t="s">
        <v>292</v>
      </c>
      <c r="K299" s="97">
        <v>301025.65600000002</v>
      </c>
      <c r="L299" s="97">
        <v>210845.625</v>
      </c>
      <c r="M299" s="97">
        <v>700954.67890000006</v>
      </c>
      <c r="N299" s="97">
        <v>710877.0686</v>
      </c>
      <c r="O299" s="97">
        <v>53.138844280000001</v>
      </c>
      <c r="P299" s="97">
        <v>-6.4911293600000004</v>
      </c>
    </row>
    <row r="300" spans="1:16" x14ac:dyDescent="0.3">
      <c r="A300" s="97" t="s">
        <v>1715</v>
      </c>
      <c r="B300" s="97" t="s">
        <v>1716</v>
      </c>
      <c r="C300" s="97" t="s">
        <v>1717</v>
      </c>
      <c r="D300" s="97" t="s">
        <v>1718</v>
      </c>
      <c r="E300" s="97" t="s">
        <v>158</v>
      </c>
      <c r="F300" s="97"/>
      <c r="G300" s="97"/>
      <c r="H300" s="97" t="s">
        <v>159</v>
      </c>
      <c r="I300" s="97" t="s">
        <v>1719</v>
      </c>
      <c r="J300" s="97" t="s">
        <v>161</v>
      </c>
      <c r="K300" s="97">
        <v>205544.033</v>
      </c>
      <c r="L300" s="97">
        <v>124699.35</v>
      </c>
      <c r="M300" s="97">
        <v>605493.16079999995</v>
      </c>
      <c r="N300" s="97">
        <v>624749.86069999996</v>
      </c>
      <c r="O300" s="97">
        <v>52.374280759999998</v>
      </c>
      <c r="P300" s="97">
        <v>-7.9193267919999997</v>
      </c>
    </row>
    <row r="301" spans="1:16" x14ac:dyDescent="0.3">
      <c r="A301" s="97" t="s">
        <v>1720</v>
      </c>
      <c r="B301" s="97" t="s">
        <v>1721</v>
      </c>
      <c r="C301" s="97" t="s">
        <v>1722</v>
      </c>
      <c r="D301" s="97" t="s">
        <v>1723</v>
      </c>
      <c r="E301" s="97" t="s">
        <v>1724</v>
      </c>
      <c r="F301" s="97" t="s">
        <v>1063</v>
      </c>
      <c r="G301" s="97" t="s">
        <v>1725</v>
      </c>
      <c r="H301" s="97" t="s">
        <v>290</v>
      </c>
      <c r="I301" s="97" t="s">
        <v>1726</v>
      </c>
      <c r="J301" s="97" t="s">
        <v>292</v>
      </c>
      <c r="K301" s="97">
        <v>298863.34399999998</v>
      </c>
      <c r="L301" s="97">
        <v>207207.43799999999</v>
      </c>
      <c r="M301" s="97">
        <v>698792.81339999998</v>
      </c>
      <c r="N301" s="97">
        <v>707239.67689999996</v>
      </c>
      <c r="O301" s="97">
        <v>53.106569880000002</v>
      </c>
      <c r="P301" s="97">
        <v>-6.5245484989999998</v>
      </c>
    </row>
    <row r="302" spans="1:16" x14ac:dyDescent="0.3">
      <c r="A302" s="97" t="s">
        <v>1727</v>
      </c>
      <c r="B302" s="97" t="s">
        <v>1728</v>
      </c>
      <c r="C302" s="97" t="s">
        <v>1728</v>
      </c>
      <c r="D302" s="97" t="s">
        <v>1729</v>
      </c>
      <c r="E302" s="97" t="s">
        <v>380</v>
      </c>
      <c r="F302" s="97"/>
      <c r="G302" s="97"/>
      <c r="H302" s="97" t="s">
        <v>381</v>
      </c>
      <c r="I302" s="97" t="s">
        <v>1730</v>
      </c>
      <c r="J302" s="97" t="s">
        <v>383</v>
      </c>
      <c r="K302" s="97">
        <v>233039.18799999999</v>
      </c>
      <c r="L302" s="97">
        <v>302950.25</v>
      </c>
      <c r="M302" s="97">
        <v>632983.34710000001</v>
      </c>
      <c r="N302" s="97">
        <v>802962.21250000002</v>
      </c>
      <c r="O302" s="97">
        <v>53.974884430000003</v>
      </c>
      <c r="P302" s="97">
        <v>-7.4972293710000004</v>
      </c>
    </row>
    <row r="303" spans="1:16" x14ac:dyDescent="0.3">
      <c r="A303" s="97" t="s">
        <v>1731</v>
      </c>
      <c r="B303" s="97" t="s">
        <v>1732</v>
      </c>
      <c r="C303" s="97" t="s">
        <v>1732</v>
      </c>
      <c r="D303" s="97" t="s">
        <v>1733</v>
      </c>
      <c r="E303" s="97" t="s">
        <v>238</v>
      </c>
      <c r="F303" s="97" t="s">
        <v>898</v>
      </c>
      <c r="G303" s="97"/>
      <c r="H303" s="97" t="s">
        <v>232</v>
      </c>
      <c r="I303" s="97" t="s">
        <v>1734</v>
      </c>
      <c r="J303" s="97" t="s">
        <v>234</v>
      </c>
      <c r="K303" s="97">
        <v>220132.516</v>
      </c>
      <c r="L303" s="97">
        <v>260263.57800000001</v>
      </c>
      <c r="M303" s="97">
        <v>620079.22809999995</v>
      </c>
      <c r="N303" s="97">
        <v>760284.8064</v>
      </c>
      <c r="O303" s="97">
        <v>53.59204132</v>
      </c>
      <c r="P303" s="97">
        <v>-7.6967032299999998</v>
      </c>
    </row>
    <row r="304" spans="1:16" x14ac:dyDescent="0.3">
      <c r="A304" s="97" t="s">
        <v>1735</v>
      </c>
      <c r="B304" s="97" t="s">
        <v>1736</v>
      </c>
      <c r="C304" s="97" t="s">
        <v>1737</v>
      </c>
      <c r="D304" s="97" t="s">
        <v>1738</v>
      </c>
      <c r="E304" s="97" t="s">
        <v>1039</v>
      </c>
      <c r="F304" s="97" t="s">
        <v>1040</v>
      </c>
      <c r="G304" s="97"/>
      <c r="H304" s="97" t="s">
        <v>151</v>
      </c>
      <c r="I304" s="97" t="s">
        <v>1739</v>
      </c>
      <c r="J304" s="97" t="s">
        <v>153</v>
      </c>
      <c r="K304" s="97">
        <v>54972.398000000001</v>
      </c>
      <c r="L304" s="97">
        <v>59607.18</v>
      </c>
      <c r="M304" s="97">
        <v>454953.60070000001</v>
      </c>
      <c r="N304" s="97">
        <v>559672.5331</v>
      </c>
      <c r="O304" s="97">
        <v>51.77054819</v>
      </c>
      <c r="P304" s="97">
        <v>-10.10173938</v>
      </c>
    </row>
    <row r="305" spans="1:16" x14ac:dyDescent="0.3">
      <c r="A305" s="97" t="s">
        <v>1740</v>
      </c>
      <c r="B305" s="97" t="s">
        <v>1741</v>
      </c>
      <c r="C305" s="97" t="s">
        <v>1741</v>
      </c>
      <c r="D305" s="97" t="s">
        <v>1742</v>
      </c>
      <c r="E305" s="97" t="s">
        <v>137</v>
      </c>
      <c r="F305" s="97"/>
      <c r="G305" s="97"/>
      <c r="H305" s="97" t="s">
        <v>138</v>
      </c>
      <c r="I305" s="97" t="s">
        <v>1743</v>
      </c>
      <c r="J305" s="97" t="s">
        <v>140</v>
      </c>
      <c r="K305" s="97">
        <v>138923.484</v>
      </c>
      <c r="L305" s="97">
        <v>50702.101999999999</v>
      </c>
      <c r="M305" s="97">
        <v>538886.5575</v>
      </c>
      <c r="N305" s="97">
        <v>550768.91119999997</v>
      </c>
      <c r="O305" s="97">
        <v>51.705972490000001</v>
      </c>
      <c r="P305" s="97">
        <v>-8.8842414610000002</v>
      </c>
    </row>
    <row r="306" spans="1:16" x14ac:dyDescent="0.3">
      <c r="A306" s="97" t="s">
        <v>1744</v>
      </c>
      <c r="B306" s="97" t="s">
        <v>1745</v>
      </c>
      <c r="C306" s="97" t="s">
        <v>1745</v>
      </c>
      <c r="D306" s="97" t="s">
        <v>1746</v>
      </c>
      <c r="E306" s="97" t="s">
        <v>131</v>
      </c>
      <c r="F306" s="97"/>
      <c r="G306" s="97"/>
      <c r="H306" s="97" t="s">
        <v>123</v>
      </c>
      <c r="I306" s="97" t="s">
        <v>1747</v>
      </c>
      <c r="J306" s="97" t="s">
        <v>125</v>
      </c>
      <c r="K306" s="97">
        <v>269199.71899999998</v>
      </c>
      <c r="L306" s="97">
        <v>327946.78100000002</v>
      </c>
      <c r="M306" s="97">
        <v>669136.22089999996</v>
      </c>
      <c r="N306" s="97">
        <v>827953.1655</v>
      </c>
      <c r="O306" s="97">
        <v>54.1958415</v>
      </c>
      <c r="P306" s="97">
        <v>-6.940517023</v>
      </c>
    </row>
    <row r="307" spans="1:16" x14ac:dyDescent="0.3">
      <c r="A307" s="97" t="s">
        <v>1748</v>
      </c>
      <c r="B307" s="97" t="s">
        <v>1749</v>
      </c>
      <c r="C307" s="97" t="s">
        <v>1749</v>
      </c>
      <c r="D307" s="97" t="s">
        <v>1750</v>
      </c>
      <c r="E307" s="97" t="s">
        <v>1751</v>
      </c>
      <c r="F307" s="97" t="s">
        <v>182</v>
      </c>
      <c r="G307" s="97"/>
      <c r="H307" s="97" t="s">
        <v>175</v>
      </c>
      <c r="I307" s="97" t="s">
        <v>1752</v>
      </c>
      <c r="J307" s="97" t="s">
        <v>177</v>
      </c>
      <c r="K307" s="97">
        <v>324033.78000000003</v>
      </c>
      <c r="L307" s="97">
        <v>242940.69200000001</v>
      </c>
      <c r="M307" s="97">
        <v>723958.01729999995</v>
      </c>
      <c r="N307" s="97">
        <v>742965.09909999999</v>
      </c>
      <c r="O307" s="97">
        <v>53.422217340000003</v>
      </c>
      <c r="P307" s="97">
        <v>-6.1349905390000004</v>
      </c>
    </row>
    <row r="308" spans="1:16" x14ac:dyDescent="0.3">
      <c r="A308" s="97" t="s">
        <v>1753</v>
      </c>
      <c r="B308" s="97" t="s">
        <v>1754</v>
      </c>
      <c r="C308" s="97" t="s">
        <v>1754</v>
      </c>
      <c r="D308" s="97" t="s">
        <v>1755</v>
      </c>
      <c r="E308" s="97" t="s">
        <v>1756</v>
      </c>
      <c r="F308" s="97" t="s">
        <v>1757</v>
      </c>
      <c r="G308" s="97" t="s">
        <v>1758</v>
      </c>
      <c r="H308" s="97" t="s">
        <v>151</v>
      </c>
      <c r="I308" s="97" t="s">
        <v>1759</v>
      </c>
      <c r="J308" s="97" t="s">
        <v>153</v>
      </c>
      <c r="K308" s="97">
        <v>93844.437999999995</v>
      </c>
      <c r="L308" s="97">
        <v>110228.07799999999</v>
      </c>
      <c r="M308" s="97">
        <v>493817.54599999997</v>
      </c>
      <c r="N308" s="97">
        <v>610282.31209999998</v>
      </c>
      <c r="O308" s="97">
        <v>52.234030109999999</v>
      </c>
      <c r="P308" s="97">
        <v>-9.554536015</v>
      </c>
    </row>
    <row r="309" spans="1:16" x14ac:dyDescent="0.3">
      <c r="A309" s="97" t="s">
        <v>1760</v>
      </c>
      <c r="B309" s="97" t="s">
        <v>1761</v>
      </c>
      <c r="C309" s="97" t="s">
        <v>1761</v>
      </c>
      <c r="D309" s="97" t="s">
        <v>1762</v>
      </c>
      <c r="E309" s="97" t="s">
        <v>1197</v>
      </c>
      <c r="F309" s="97" t="s">
        <v>593</v>
      </c>
      <c r="G309" s="97"/>
      <c r="H309" s="97" t="s">
        <v>594</v>
      </c>
      <c r="I309" s="97" t="s">
        <v>1763</v>
      </c>
      <c r="J309" s="97" t="s">
        <v>596</v>
      </c>
      <c r="K309" s="97">
        <v>234639.92199999999</v>
      </c>
      <c r="L309" s="97">
        <v>224867.375</v>
      </c>
      <c r="M309" s="97">
        <v>634583.31980000006</v>
      </c>
      <c r="N309" s="97">
        <v>724896.15179999999</v>
      </c>
      <c r="O309" s="97">
        <v>53.27326798</v>
      </c>
      <c r="P309" s="97">
        <v>-7.4815117559999997</v>
      </c>
    </row>
    <row r="310" spans="1:16" x14ac:dyDescent="0.3">
      <c r="A310" s="97" t="s">
        <v>1764</v>
      </c>
      <c r="B310" s="97" t="s">
        <v>1765</v>
      </c>
      <c r="C310" s="97" t="s">
        <v>1766</v>
      </c>
      <c r="D310" s="97" t="s">
        <v>1767</v>
      </c>
      <c r="E310" s="97" t="s">
        <v>1673</v>
      </c>
      <c r="F310" s="97"/>
      <c r="G310" s="97"/>
      <c r="H310" s="97" t="s">
        <v>151</v>
      </c>
      <c r="I310" s="97" t="s">
        <v>1768</v>
      </c>
      <c r="J310" s="97" t="s">
        <v>153</v>
      </c>
      <c r="K310" s="97">
        <v>105413.609</v>
      </c>
      <c r="L310" s="97">
        <v>109420.25</v>
      </c>
      <c r="M310" s="97">
        <v>505384.2205</v>
      </c>
      <c r="N310" s="97">
        <v>609474.59490000003</v>
      </c>
      <c r="O310" s="97">
        <v>52.228880289999999</v>
      </c>
      <c r="P310" s="97">
        <v>-9.3850281609999993</v>
      </c>
    </row>
    <row r="311" spans="1:16" x14ac:dyDescent="0.3">
      <c r="A311" s="97" t="s">
        <v>1769</v>
      </c>
      <c r="B311" s="97" t="s">
        <v>1496</v>
      </c>
      <c r="C311" s="97" t="s">
        <v>1770</v>
      </c>
      <c r="D311" s="97" t="s">
        <v>1044</v>
      </c>
      <c r="E311" s="97" t="s">
        <v>131</v>
      </c>
      <c r="F311" s="97"/>
      <c r="G311" s="97"/>
      <c r="H311" s="97" t="s">
        <v>123</v>
      </c>
      <c r="I311" s="97" t="s">
        <v>1771</v>
      </c>
      <c r="J311" s="97" t="s">
        <v>125</v>
      </c>
      <c r="K311" s="97">
        <v>264598.43800000002</v>
      </c>
      <c r="L311" s="97">
        <v>318934.875</v>
      </c>
      <c r="M311" s="97">
        <v>664535.88329999999</v>
      </c>
      <c r="N311" s="97">
        <v>818943.22560000001</v>
      </c>
      <c r="O311" s="97">
        <v>54.115492170000003</v>
      </c>
      <c r="P311" s="97">
        <v>-7.0129312859999997</v>
      </c>
    </row>
    <row r="312" spans="1:16" x14ac:dyDescent="0.3">
      <c r="A312" s="97" t="s">
        <v>1772</v>
      </c>
      <c r="B312" s="97" t="s">
        <v>1773</v>
      </c>
      <c r="C312" s="97" t="s">
        <v>1774</v>
      </c>
      <c r="D312" s="97" t="s">
        <v>1775</v>
      </c>
      <c r="E312" s="97" t="s">
        <v>1034</v>
      </c>
      <c r="F312" s="97" t="s">
        <v>182</v>
      </c>
      <c r="G312" s="97"/>
      <c r="H312" s="97" t="s">
        <v>175</v>
      </c>
      <c r="I312" s="97" t="s">
        <v>1776</v>
      </c>
      <c r="J312" s="97" t="s">
        <v>659</v>
      </c>
      <c r="K312" s="97">
        <v>321360.67</v>
      </c>
      <c r="L312" s="97">
        <v>228079.24600000001</v>
      </c>
      <c r="M312" s="97">
        <v>721285.40419999999</v>
      </c>
      <c r="N312" s="97">
        <v>728106.86899999995</v>
      </c>
      <c r="O312" s="97">
        <v>53.289376259999997</v>
      </c>
      <c r="P312" s="97">
        <v>-6.1808724039999996</v>
      </c>
    </row>
    <row r="313" spans="1:16" x14ac:dyDescent="0.3">
      <c r="A313" s="97" t="s">
        <v>1777</v>
      </c>
      <c r="B313" s="97" t="s">
        <v>1778</v>
      </c>
      <c r="C313" s="97" t="s">
        <v>1778</v>
      </c>
      <c r="D313" s="97" t="s">
        <v>1779</v>
      </c>
      <c r="E313" s="97" t="s">
        <v>1292</v>
      </c>
      <c r="F313" s="97" t="s">
        <v>1780</v>
      </c>
      <c r="G313" s="97"/>
      <c r="H313" s="97" t="s">
        <v>138</v>
      </c>
      <c r="I313" s="97" t="s">
        <v>1781</v>
      </c>
      <c r="J313" s="97" t="s">
        <v>140</v>
      </c>
      <c r="K313" s="97">
        <v>139503.18799999999</v>
      </c>
      <c r="L313" s="97">
        <v>41766.394999999997</v>
      </c>
      <c r="M313" s="97">
        <v>539466.08790000004</v>
      </c>
      <c r="N313" s="97">
        <v>541835.12529999996</v>
      </c>
      <c r="O313" s="97">
        <v>51.625734450000003</v>
      </c>
      <c r="P313" s="97">
        <v>-8.8743102280000006</v>
      </c>
    </row>
    <row r="314" spans="1:16" x14ac:dyDescent="0.3">
      <c r="A314" s="97" t="s">
        <v>1782</v>
      </c>
      <c r="B314" s="97" t="s">
        <v>1783</v>
      </c>
      <c r="C314" s="97" t="s">
        <v>1783</v>
      </c>
      <c r="D314" s="97" t="s">
        <v>1784</v>
      </c>
      <c r="E314" s="97" t="s">
        <v>1040</v>
      </c>
      <c r="F314" s="97"/>
      <c r="G314" s="97"/>
      <c r="H314" s="97" t="s">
        <v>151</v>
      </c>
      <c r="I314" s="97" t="s">
        <v>1785</v>
      </c>
      <c r="J314" s="97" t="s">
        <v>153</v>
      </c>
      <c r="K314" s="97">
        <v>94222.304999999993</v>
      </c>
      <c r="L314" s="97">
        <v>145640.03099999999</v>
      </c>
      <c r="M314" s="97">
        <v>494195.52490000002</v>
      </c>
      <c r="N314" s="97">
        <v>645686.63370000001</v>
      </c>
      <c r="O314" s="97">
        <v>52.552213020000003</v>
      </c>
      <c r="P314" s="97">
        <v>-9.5601843360000007</v>
      </c>
    </row>
    <row r="315" spans="1:16" x14ac:dyDescent="0.3">
      <c r="A315" s="97" t="s">
        <v>1786</v>
      </c>
      <c r="B315" s="97" t="s">
        <v>1787</v>
      </c>
      <c r="C315" s="97" t="s">
        <v>1787</v>
      </c>
      <c r="D315" s="97" t="s">
        <v>1788</v>
      </c>
      <c r="E315" s="97" t="s">
        <v>533</v>
      </c>
      <c r="F315" s="97" t="s">
        <v>1780</v>
      </c>
      <c r="G315" s="97"/>
      <c r="H315" s="97" t="s">
        <v>138</v>
      </c>
      <c r="I315" s="97" t="s">
        <v>1789</v>
      </c>
      <c r="J315" s="97" t="s">
        <v>140</v>
      </c>
      <c r="K315" s="97">
        <v>181260.56400000001</v>
      </c>
      <c r="L315" s="97">
        <v>98964.428</v>
      </c>
      <c r="M315" s="97">
        <v>581214.78269999998</v>
      </c>
      <c r="N315" s="97">
        <v>599020.61270000006</v>
      </c>
      <c r="O315" s="97">
        <v>52.142719489999998</v>
      </c>
      <c r="P315" s="97">
        <v>-8.2744490559999999</v>
      </c>
    </row>
    <row r="316" spans="1:16" x14ac:dyDescent="0.3">
      <c r="A316" s="97" t="s">
        <v>1790</v>
      </c>
      <c r="B316" s="97" t="s">
        <v>1791</v>
      </c>
      <c r="C316" s="97" t="s">
        <v>1791</v>
      </c>
      <c r="D316" s="97" t="s">
        <v>1718</v>
      </c>
      <c r="E316" s="97" t="s">
        <v>158</v>
      </c>
      <c r="F316" s="97"/>
      <c r="G316" s="97"/>
      <c r="H316" s="97" t="s">
        <v>159</v>
      </c>
      <c r="I316" s="97" t="s">
        <v>1792</v>
      </c>
      <c r="J316" s="97" t="s">
        <v>161</v>
      </c>
      <c r="K316" s="97">
        <v>202408.15599999999</v>
      </c>
      <c r="L316" s="97">
        <v>128401.359</v>
      </c>
      <c r="M316" s="97">
        <v>602357.9791</v>
      </c>
      <c r="N316" s="97">
        <v>628451.08920000005</v>
      </c>
      <c r="O316" s="97">
        <v>52.407571259999997</v>
      </c>
      <c r="P316" s="97">
        <v>-7.9653443800000003</v>
      </c>
    </row>
    <row r="317" spans="1:16" x14ac:dyDescent="0.3">
      <c r="A317" s="97" t="s">
        <v>1793</v>
      </c>
      <c r="B317" s="97" t="s">
        <v>1794</v>
      </c>
      <c r="C317" s="97" t="s">
        <v>1794</v>
      </c>
      <c r="D317" s="97" t="s">
        <v>1795</v>
      </c>
      <c r="E317" s="97" t="s">
        <v>261</v>
      </c>
      <c r="F317" s="97"/>
      <c r="G317" s="97"/>
      <c r="H317" s="97" t="s">
        <v>262</v>
      </c>
      <c r="I317" s="97" t="s">
        <v>1796</v>
      </c>
      <c r="J317" s="97" t="s">
        <v>264</v>
      </c>
      <c r="K317" s="97">
        <v>257407.34599999999</v>
      </c>
      <c r="L317" s="97">
        <v>196166.79199999999</v>
      </c>
      <c r="M317" s="97">
        <v>657345.6862</v>
      </c>
      <c r="N317" s="97">
        <v>696201.63009999995</v>
      </c>
      <c r="O317" s="97">
        <v>53.013440529999997</v>
      </c>
      <c r="P317" s="97">
        <v>-7.1454157800000004</v>
      </c>
    </row>
    <row r="318" spans="1:16" x14ac:dyDescent="0.3">
      <c r="A318" s="97" t="s">
        <v>1797</v>
      </c>
      <c r="B318" s="97" t="s">
        <v>1798</v>
      </c>
      <c r="C318" s="97" t="s">
        <v>1799</v>
      </c>
      <c r="D318" s="97" t="s">
        <v>1800</v>
      </c>
      <c r="E318" s="97" t="s">
        <v>1488</v>
      </c>
      <c r="F318" s="97" t="s">
        <v>1780</v>
      </c>
      <c r="G318" s="97"/>
      <c r="H318" s="97" t="s">
        <v>138</v>
      </c>
      <c r="I318" s="97" t="s">
        <v>1801</v>
      </c>
      <c r="J318" s="97" t="s">
        <v>140</v>
      </c>
      <c r="K318" s="97">
        <v>99430.195000000007</v>
      </c>
      <c r="L318" s="97">
        <v>48608.474999999999</v>
      </c>
      <c r="M318" s="97">
        <v>499401.76179999998</v>
      </c>
      <c r="N318" s="97">
        <v>548675.95169999998</v>
      </c>
      <c r="O318" s="97">
        <v>51.681476850000003</v>
      </c>
      <c r="P318" s="97">
        <v>-9.4547783170000006</v>
      </c>
    </row>
    <row r="319" spans="1:16" x14ac:dyDescent="0.3">
      <c r="A319" s="97" t="s">
        <v>1802</v>
      </c>
      <c r="B319" s="97" t="s">
        <v>1803</v>
      </c>
      <c r="C319" s="97" t="s">
        <v>1803</v>
      </c>
      <c r="D319" s="97" t="s">
        <v>1804</v>
      </c>
      <c r="E319" s="97" t="s">
        <v>839</v>
      </c>
      <c r="F319" s="97"/>
      <c r="G319" s="97"/>
      <c r="H319" s="97" t="s">
        <v>612</v>
      </c>
      <c r="I319" s="97" t="s">
        <v>1805</v>
      </c>
      <c r="J319" s="97" t="s">
        <v>614</v>
      </c>
      <c r="K319" s="97">
        <v>91973.922000000006</v>
      </c>
      <c r="L319" s="97">
        <v>154947.04699999999</v>
      </c>
      <c r="M319" s="97">
        <v>491947.67700000003</v>
      </c>
      <c r="N319" s="97">
        <v>654991.65659999999</v>
      </c>
      <c r="O319" s="97">
        <v>52.635373450000003</v>
      </c>
      <c r="P319" s="97">
        <v>-9.596353336</v>
      </c>
    </row>
    <row r="320" spans="1:16" x14ac:dyDescent="0.3">
      <c r="A320" s="97" t="s">
        <v>1806</v>
      </c>
      <c r="B320" s="97" t="s">
        <v>1807</v>
      </c>
      <c r="C320" s="97" t="s">
        <v>1808</v>
      </c>
      <c r="D320" s="97" t="s">
        <v>1809</v>
      </c>
      <c r="E320" s="97" t="s">
        <v>1810</v>
      </c>
      <c r="F320" s="97" t="s">
        <v>706</v>
      </c>
      <c r="G320" s="97"/>
      <c r="H320" s="97" t="s">
        <v>307</v>
      </c>
      <c r="I320" s="97" t="s">
        <v>1811</v>
      </c>
      <c r="J320" s="97" t="s">
        <v>309</v>
      </c>
      <c r="K320" s="97">
        <v>81744.062999999995</v>
      </c>
      <c r="L320" s="97">
        <v>229780.18799999999</v>
      </c>
      <c r="M320" s="97">
        <v>481720.42790000001</v>
      </c>
      <c r="N320" s="97">
        <v>729808.72750000004</v>
      </c>
      <c r="O320" s="97">
        <v>53.305342459999999</v>
      </c>
      <c r="P320" s="97">
        <v>-9.7747016749999993</v>
      </c>
    </row>
    <row r="321" spans="1:16" x14ac:dyDescent="0.3">
      <c r="A321" s="97" t="s">
        <v>1812</v>
      </c>
      <c r="B321" s="97" t="s">
        <v>1813</v>
      </c>
      <c r="C321" s="97" t="s">
        <v>1813</v>
      </c>
      <c r="D321" s="97" t="s">
        <v>1814</v>
      </c>
      <c r="E321" s="97" t="s">
        <v>1471</v>
      </c>
      <c r="F321" s="97" t="s">
        <v>436</v>
      </c>
      <c r="G321" s="97"/>
      <c r="H321" s="97" t="s">
        <v>437</v>
      </c>
      <c r="I321" s="97" t="s">
        <v>1815</v>
      </c>
      <c r="J321" s="97" t="s">
        <v>439</v>
      </c>
      <c r="K321" s="97">
        <v>188332.24600000001</v>
      </c>
      <c r="L321" s="97">
        <v>361160.56400000001</v>
      </c>
      <c r="M321" s="97">
        <v>588286.34669999999</v>
      </c>
      <c r="N321" s="97">
        <v>861160.22210000001</v>
      </c>
      <c r="O321" s="97">
        <v>54.498744000000002</v>
      </c>
      <c r="P321" s="97">
        <v>-8.180828386</v>
      </c>
    </row>
    <row r="322" spans="1:16" x14ac:dyDescent="0.3">
      <c r="A322" s="97" t="s">
        <v>1816</v>
      </c>
      <c r="B322" s="97" t="s">
        <v>1817</v>
      </c>
      <c r="C322" s="97" t="s">
        <v>1818</v>
      </c>
      <c r="D322" s="97" t="s">
        <v>1819</v>
      </c>
      <c r="E322" s="97" t="s">
        <v>1820</v>
      </c>
      <c r="F322" s="97" t="s">
        <v>1821</v>
      </c>
      <c r="G322" s="97"/>
      <c r="H322" s="97" t="s">
        <v>175</v>
      </c>
      <c r="I322" s="97" t="s">
        <v>1822</v>
      </c>
      <c r="J322" s="97" t="s">
        <v>198</v>
      </c>
      <c r="K322" s="97">
        <v>310279.14899999998</v>
      </c>
      <c r="L322" s="97">
        <v>234590.32800000001</v>
      </c>
      <c r="M322" s="97">
        <v>710206.30489999999</v>
      </c>
      <c r="N322" s="97">
        <v>734616.60719999997</v>
      </c>
      <c r="O322" s="97">
        <v>53.3502729</v>
      </c>
      <c r="P322" s="97">
        <v>-6.3447033270000004</v>
      </c>
    </row>
    <row r="323" spans="1:16" x14ac:dyDescent="0.3">
      <c r="A323" s="97" t="s">
        <v>1823</v>
      </c>
      <c r="B323" s="97" t="s">
        <v>1824</v>
      </c>
      <c r="C323" s="97" t="s">
        <v>1824</v>
      </c>
      <c r="D323" s="97" t="s">
        <v>1825</v>
      </c>
      <c r="E323" s="97" t="s">
        <v>1007</v>
      </c>
      <c r="F323" s="97" t="s">
        <v>306</v>
      </c>
      <c r="G323" s="97"/>
      <c r="H323" s="97" t="s">
        <v>307</v>
      </c>
      <c r="I323" s="97" t="s">
        <v>1826</v>
      </c>
      <c r="J323" s="97" t="s">
        <v>309</v>
      </c>
      <c r="K323" s="97">
        <v>152540.125</v>
      </c>
      <c r="L323" s="97">
        <v>216683.234</v>
      </c>
      <c r="M323" s="97">
        <v>552501.16540000006</v>
      </c>
      <c r="N323" s="97">
        <v>716714.21409999998</v>
      </c>
      <c r="O323" s="97">
        <v>53.198742760000002</v>
      </c>
      <c r="P323" s="97">
        <v>-8.7108899359999992</v>
      </c>
    </row>
    <row r="324" spans="1:16" x14ac:dyDescent="0.3">
      <c r="A324" s="97" t="s">
        <v>1827</v>
      </c>
      <c r="B324" s="97" t="s">
        <v>1828</v>
      </c>
      <c r="C324" s="97" t="s">
        <v>1828</v>
      </c>
      <c r="D324" s="97" t="s">
        <v>1829</v>
      </c>
      <c r="E324" s="97" t="s">
        <v>1063</v>
      </c>
      <c r="F324" s="97" t="s">
        <v>289</v>
      </c>
      <c r="G324" s="97"/>
      <c r="H324" s="97" t="s">
        <v>290</v>
      </c>
      <c r="I324" s="97" t="s">
        <v>1830</v>
      </c>
      <c r="J324" s="97" t="s">
        <v>292</v>
      </c>
      <c r="K324" s="97">
        <v>302473.09399999998</v>
      </c>
      <c r="L324" s="97">
        <v>217480.18799999999</v>
      </c>
      <c r="M324" s="97">
        <v>702401.84039999999</v>
      </c>
      <c r="N324" s="97">
        <v>717510.19469999999</v>
      </c>
      <c r="O324" s="97">
        <v>53.198160199999997</v>
      </c>
      <c r="P324" s="97">
        <v>-6.4673862059999996</v>
      </c>
    </row>
    <row r="325" spans="1:16" x14ac:dyDescent="0.3">
      <c r="A325" s="97" t="s">
        <v>1831</v>
      </c>
      <c r="B325" s="97" t="s">
        <v>1832</v>
      </c>
      <c r="C325" s="97" t="s">
        <v>1833</v>
      </c>
      <c r="D325" s="97" t="s">
        <v>1834</v>
      </c>
      <c r="E325" s="97" t="s">
        <v>808</v>
      </c>
      <c r="F325" s="97" t="s">
        <v>1835</v>
      </c>
      <c r="G325" s="97"/>
      <c r="H325" s="97" t="s">
        <v>138</v>
      </c>
      <c r="I325" s="97" t="s">
        <v>1836</v>
      </c>
      <c r="J325" s="97" t="s">
        <v>140</v>
      </c>
      <c r="K325" s="97">
        <v>210324.46900000001</v>
      </c>
      <c r="L325" s="97">
        <v>77263.437999999995</v>
      </c>
      <c r="M325" s="97">
        <v>610272.31169999996</v>
      </c>
      <c r="N325" s="97">
        <v>577324.13939999999</v>
      </c>
      <c r="O325" s="97">
        <v>51.947916319999997</v>
      </c>
      <c r="P325" s="97">
        <v>-7.850574334</v>
      </c>
    </row>
    <row r="326" spans="1:16" x14ac:dyDescent="0.3">
      <c r="A326" s="97" t="s">
        <v>1837</v>
      </c>
      <c r="B326" s="97" t="s">
        <v>1838</v>
      </c>
      <c r="C326" s="97" t="s">
        <v>1839</v>
      </c>
      <c r="D326" s="97" t="s">
        <v>1840</v>
      </c>
      <c r="E326" s="97" t="s">
        <v>998</v>
      </c>
      <c r="F326" s="97" t="s">
        <v>137</v>
      </c>
      <c r="G326" s="97"/>
      <c r="H326" s="97" t="s">
        <v>138</v>
      </c>
      <c r="I326" s="97" t="s">
        <v>1841</v>
      </c>
      <c r="J326" s="97" t="s">
        <v>140</v>
      </c>
      <c r="K326" s="97">
        <v>128384.883</v>
      </c>
      <c r="L326" s="97">
        <v>50689.105000000003</v>
      </c>
      <c r="M326" s="97">
        <v>528350.22589999996</v>
      </c>
      <c r="N326" s="97">
        <v>550755.97459999996</v>
      </c>
      <c r="O326" s="97">
        <v>51.704610170000002</v>
      </c>
      <c r="P326" s="97">
        <v>-9.0366625250000006</v>
      </c>
    </row>
    <row r="327" spans="1:16" x14ac:dyDescent="0.3">
      <c r="A327" s="97" t="s">
        <v>1842</v>
      </c>
      <c r="B327" s="97" t="s">
        <v>1843</v>
      </c>
      <c r="C327" s="97" t="s">
        <v>1843</v>
      </c>
      <c r="D327" s="97" t="s">
        <v>1844</v>
      </c>
      <c r="E327" s="97" t="s">
        <v>123</v>
      </c>
      <c r="F327" s="97"/>
      <c r="G327" s="97"/>
      <c r="H327" s="97" t="s">
        <v>123</v>
      </c>
      <c r="I327" s="97" t="s">
        <v>1845</v>
      </c>
      <c r="J327" s="97" t="s">
        <v>125</v>
      </c>
      <c r="K327" s="97">
        <v>275094</v>
      </c>
      <c r="L327" s="97">
        <v>327891.20000000001</v>
      </c>
      <c r="M327" s="97">
        <v>675029.23179999995</v>
      </c>
      <c r="N327" s="97">
        <v>827897.56519999995</v>
      </c>
      <c r="O327" s="97">
        <v>54.194514089999998</v>
      </c>
      <c r="P327" s="97">
        <v>-6.850242336</v>
      </c>
    </row>
    <row r="328" spans="1:16" x14ac:dyDescent="0.3">
      <c r="A328" s="97" t="s">
        <v>1846</v>
      </c>
      <c r="B328" s="97" t="s">
        <v>1847</v>
      </c>
      <c r="C328" s="97" t="s">
        <v>1848</v>
      </c>
      <c r="D328" s="97" t="s">
        <v>1080</v>
      </c>
      <c r="E328" s="97" t="s">
        <v>1040</v>
      </c>
      <c r="F328" s="97"/>
      <c r="G328" s="97"/>
      <c r="H328" s="97" t="s">
        <v>151</v>
      </c>
      <c r="I328" s="97" t="s">
        <v>1849</v>
      </c>
      <c r="J328" s="97" t="s">
        <v>153</v>
      </c>
      <c r="K328" s="97">
        <v>35277.292999999998</v>
      </c>
      <c r="L328" s="97">
        <v>104199.773</v>
      </c>
      <c r="M328" s="97">
        <v>435262.98499999999</v>
      </c>
      <c r="N328" s="97">
        <v>604255.62769999995</v>
      </c>
      <c r="O328" s="97">
        <v>52.165511189999997</v>
      </c>
      <c r="P328" s="97">
        <v>-10.408183940000001</v>
      </c>
    </row>
    <row r="329" spans="1:16" x14ac:dyDescent="0.3">
      <c r="A329" s="97" t="s">
        <v>1850</v>
      </c>
      <c r="B329" s="97" t="s">
        <v>1851</v>
      </c>
      <c r="C329" s="97" t="s">
        <v>1851</v>
      </c>
      <c r="D329" s="97" t="s">
        <v>1852</v>
      </c>
      <c r="E329" s="97" t="s">
        <v>1853</v>
      </c>
      <c r="F329" s="97" t="s">
        <v>611</v>
      </c>
      <c r="G329" s="97"/>
      <c r="H329" s="97" t="s">
        <v>612</v>
      </c>
      <c r="I329" s="97" t="s">
        <v>1854</v>
      </c>
      <c r="J329" s="97" t="s">
        <v>614</v>
      </c>
      <c r="K329" s="97">
        <v>137471.79699999999</v>
      </c>
      <c r="L329" s="97">
        <v>198241.21900000001</v>
      </c>
      <c r="M329" s="97">
        <v>537435.98439999996</v>
      </c>
      <c r="N329" s="97">
        <v>698276.25379999995</v>
      </c>
      <c r="O329" s="97">
        <v>53.031499420000003</v>
      </c>
      <c r="P329" s="97">
        <v>-8.9327407440000002</v>
      </c>
    </row>
    <row r="330" spans="1:16" x14ac:dyDescent="0.3">
      <c r="A330" s="97" t="s">
        <v>1855</v>
      </c>
      <c r="B330" s="97" t="s">
        <v>1856</v>
      </c>
      <c r="C330" s="97" t="s">
        <v>1857</v>
      </c>
      <c r="D330" s="97" t="s">
        <v>1858</v>
      </c>
      <c r="E330" s="97" t="s">
        <v>1857</v>
      </c>
      <c r="F330" s="97" t="s">
        <v>137</v>
      </c>
      <c r="G330" s="97"/>
      <c r="H330" s="97" t="s">
        <v>138</v>
      </c>
      <c r="I330" s="97" t="s">
        <v>1859</v>
      </c>
      <c r="J330" s="97" t="s">
        <v>140</v>
      </c>
      <c r="K330" s="97">
        <v>180257.94200000001</v>
      </c>
      <c r="L330" s="97">
        <v>66619.376000000004</v>
      </c>
      <c r="M330" s="97">
        <v>580212.20140000002</v>
      </c>
      <c r="N330" s="97">
        <v>566682.53220000002</v>
      </c>
      <c r="O330" s="97">
        <v>51.852001680000001</v>
      </c>
      <c r="P330" s="97">
        <v>-8.287230117</v>
      </c>
    </row>
    <row r="331" spans="1:16" x14ac:dyDescent="0.3">
      <c r="A331" s="97" t="s">
        <v>1860</v>
      </c>
      <c r="B331" s="97" t="s">
        <v>1861</v>
      </c>
      <c r="C331" s="97" t="s">
        <v>1861</v>
      </c>
      <c r="D331" s="97" t="s">
        <v>1862</v>
      </c>
      <c r="E331" s="97" t="s">
        <v>449</v>
      </c>
      <c r="F331" s="97"/>
      <c r="G331" s="97"/>
      <c r="H331" s="97" t="s">
        <v>151</v>
      </c>
      <c r="I331" s="97" t="s">
        <v>1863</v>
      </c>
      <c r="J331" s="97" t="s">
        <v>153</v>
      </c>
      <c r="K331" s="97">
        <v>106835.781</v>
      </c>
      <c r="L331" s="97">
        <v>135453.17199999999</v>
      </c>
      <c r="M331" s="97">
        <v>506806.22810000001</v>
      </c>
      <c r="N331" s="97">
        <v>635501.9007</v>
      </c>
      <c r="O331" s="97">
        <v>52.463001069999997</v>
      </c>
      <c r="P331" s="97">
        <v>-9.3714379490000006</v>
      </c>
    </row>
    <row r="332" spans="1:16" x14ac:dyDescent="0.3">
      <c r="A332" s="97" t="s">
        <v>1864</v>
      </c>
      <c r="B332" s="97" t="s">
        <v>1865</v>
      </c>
      <c r="C332" s="97" t="s">
        <v>1865</v>
      </c>
      <c r="D332" s="97" t="s">
        <v>1866</v>
      </c>
      <c r="E332" s="97" t="s">
        <v>1867</v>
      </c>
      <c r="F332" s="97" t="s">
        <v>514</v>
      </c>
      <c r="G332" s="97"/>
      <c r="H332" s="97" t="s">
        <v>515</v>
      </c>
      <c r="I332" s="97" t="s">
        <v>1868</v>
      </c>
      <c r="J332" s="97" t="s">
        <v>517</v>
      </c>
      <c r="K332" s="97">
        <v>310721.34399999998</v>
      </c>
      <c r="L332" s="97">
        <v>152690.68799999999</v>
      </c>
      <c r="M332" s="97">
        <v>710647.96939999994</v>
      </c>
      <c r="N332" s="97">
        <v>652734.60730000003</v>
      </c>
      <c r="O332" s="97">
        <v>52.614572549999998</v>
      </c>
      <c r="P332" s="97">
        <v>-6.3660711919999997</v>
      </c>
    </row>
    <row r="333" spans="1:16" x14ac:dyDescent="0.3">
      <c r="A333" s="97" t="s">
        <v>1869</v>
      </c>
      <c r="B333" s="97" t="s">
        <v>1870</v>
      </c>
      <c r="C333" s="97" t="s">
        <v>1871</v>
      </c>
      <c r="D333" s="97" t="s">
        <v>1872</v>
      </c>
      <c r="E333" s="97" t="s">
        <v>407</v>
      </c>
      <c r="F333" s="97"/>
      <c r="G333" s="97"/>
      <c r="H333" s="97" t="s">
        <v>247</v>
      </c>
      <c r="I333" s="97" t="s">
        <v>1873</v>
      </c>
      <c r="J333" s="97" t="s">
        <v>249</v>
      </c>
      <c r="K333" s="97">
        <v>269968.53100000002</v>
      </c>
      <c r="L333" s="97">
        <v>275667.875</v>
      </c>
      <c r="M333" s="97">
        <v>669904.58909999998</v>
      </c>
      <c r="N333" s="97">
        <v>775685.51890000002</v>
      </c>
      <c r="O333" s="97">
        <v>53.726141630000001</v>
      </c>
      <c r="P333" s="97">
        <v>-6.9407177859999996</v>
      </c>
    </row>
    <row r="334" spans="1:16" x14ac:dyDescent="0.3">
      <c r="A334" s="97" t="s">
        <v>1874</v>
      </c>
      <c r="B334" s="97" t="s">
        <v>1875</v>
      </c>
      <c r="C334" s="97" t="s">
        <v>1876</v>
      </c>
      <c r="D334" s="97" t="s">
        <v>1877</v>
      </c>
      <c r="E334" s="97" t="s">
        <v>210</v>
      </c>
      <c r="F334" s="97"/>
      <c r="G334" s="97"/>
      <c r="H334" s="97" t="s">
        <v>211</v>
      </c>
      <c r="I334" s="97" t="s">
        <v>1878</v>
      </c>
      <c r="J334" s="97" t="s">
        <v>213</v>
      </c>
      <c r="K334" s="97">
        <v>253334.40599999999</v>
      </c>
      <c r="L334" s="97">
        <v>172681.234</v>
      </c>
      <c r="M334" s="97">
        <v>653273.49800000002</v>
      </c>
      <c r="N334" s="97">
        <v>672721.1531</v>
      </c>
      <c r="O334" s="97">
        <v>52.802848310000002</v>
      </c>
      <c r="P334" s="97">
        <v>-7.2099428919999999</v>
      </c>
    </row>
    <row r="335" spans="1:16" x14ac:dyDescent="0.3">
      <c r="A335" s="97" t="s">
        <v>1879</v>
      </c>
      <c r="B335" s="97" t="s">
        <v>1880</v>
      </c>
      <c r="C335" s="97" t="s">
        <v>1881</v>
      </c>
      <c r="D335" s="97" t="s">
        <v>1882</v>
      </c>
      <c r="E335" s="97" t="s">
        <v>962</v>
      </c>
      <c r="F335" s="97"/>
      <c r="G335" s="97"/>
      <c r="H335" s="97" t="s">
        <v>276</v>
      </c>
      <c r="I335" s="97" t="s">
        <v>1883</v>
      </c>
      <c r="J335" s="97" t="s">
        <v>278</v>
      </c>
      <c r="K335" s="97">
        <v>246156.32800000001</v>
      </c>
      <c r="L335" s="97">
        <v>270177.09399999998</v>
      </c>
      <c r="M335" s="97">
        <v>646097.48670000001</v>
      </c>
      <c r="N335" s="97">
        <v>770196.0477</v>
      </c>
      <c r="O335" s="97">
        <v>53.679460570000003</v>
      </c>
      <c r="P335" s="97">
        <v>-7.3022522749999998</v>
      </c>
    </row>
    <row r="336" spans="1:16" x14ac:dyDescent="0.3">
      <c r="A336" s="97" t="s">
        <v>1884</v>
      </c>
      <c r="B336" s="97" t="s">
        <v>1885</v>
      </c>
      <c r="C336" s="97" t="s">
        <v>1885</v>
      </c>
      <c r="D336" s="97" t="s">
        <v>1708</v>
      </c>
      <c r="E336" s="97" t="s">
        <v>375</v>
      </c>
      <c r="F336" s="97" t="s">
        <v>306</v>
      </c>
      <c r="G336" s="97"/>
      <c r="H336" s="97" t="s">
        <v>307</v>
      </c>
      <c r="I336" s="97" t="s">
        <v>1886</v>
      </c>
      <c r="J336" s="97" t="s">
        <v>309</v>
      </c>
      <c r="K336" s="97">
        <v>176827.46900000001</v>
      </c>
      <c r="L336" s="97">
        <v>240446.891</v>
      </c>
      <c r="M336" s="97">
        <v>576783.40449999995</v>
      </c>
      <c r="N336" s="97">
        <v>740472.62060000002</v>
      </c>
      <c r="O336" s="97">
        <v>53.413869179999999</v>
      </c>
      <c r="P336" s="97">
        <v>-8.3492195119999995</v>
      </c>
    </row>
    <row r="337" spans="1:16" x14ac:dyDescent="0.3">
      <c r="A337" s="97" t="s">
        <v>1887</v>
      </c>
      <c r="B337" s="97" t="s">
        <v>1888</v>
      </c>
      <c r="C337" s="97" t="s">
        <v>1888</v>
      </c>
      <c r="D337" s="97" t="s">
        <v>1853</v>
      </c>
      <c r="E337" s="97" t="s">
        <v>611</v>
      </c>
      <c r="F337" s="97"/>
      <c r="G337" s="97"/>
      <c r="H337" s="97" t="s">
        <v>612</v>
      </c>
      <c r="I337" s="97" t="s">
        <v>1889</v>
      </c>
      <c r="J337" s="97" t="s">
        <v>614</v>
      </c>
      <c r="K337" s="97">
        <v>140006.84400000001</v>
      </c>
      <c r="L337" s="97">
        <v>193608.93799999999</v>
      </c>
      <c r="M337" s="97">
        <v>539970.46030000004</v>
      </c>
      <c r="N337" s="97">
        <v>693644.95719999995</v>
      </c>
      <c r="O337" s="97">
        <v>52.990171279999998</v>
      </c>
      <c r="P337" s="97">
        <v>-8.8940998619999991</v>
      </c>
    </row>
    <row r="338" spans="1:16" x14ac:dyDescent="0.3">
      <c r="A338" s="97" t="s">
        <v>1890</v>
      </c>
      <c r="B338" s="97" t="s">
        <v>1891</v>
      </c>
      <c r="C338" s="97" t="s">
        <v>539</v>
      </c>
      <c r="D338" s="97" t="s">
        <v>1892</v>
      </c>
      <c r="E338" s="97" t="s">
        <v>539</v>
      </c>
      <c r="F338" s="97"/>
      <c r="G338" s="97"/>
      <c r="H338" s="97" t="s">
        <v>540</v>
      </c>
      <c r="I338" s="97" t="s">
        <v>1893</v>
      </c>
      <c r="J338" s="97" t="s">
        <v>542</v>
      </c>
      <c r="K338" s="97">
        <v>135914.22200000001</v>
      </c>
      <c r="L338" s="97">
        <v>141195.302</v>
      </c>
      <c r="M338" s="97">
        <v>535878.43640000001</v>
      </c>
      <c r="N338" s="97">
        <v>641242.63560000004</v>
      </c>
      <c r="O338" s="97">
        <v>52.518779209999998</v>
      </c>
      <c r="P338" s="97">
        <v>-8.9447942840000003</v>
      </c>
    </row>
    <row r="339" spans="1:16" x14ac:dyDescent="0.3">
      <c r="A339" s="97" t="s">
        <v>1894</v>
      </c>
      <c r="B339" s="97" t="s">
        <v>1895</v>
      </c>
      <c r="C339" s="97" t="s">
        <v>1896</v>
      </c>
      <c r="D339" s="97" t="s">
        <v>1897</v>
      </c>
      <c r="E339" s="97" t="s">
        <v>449</v>
      </c>
      <c r="F339" s="97"/>
      <c r="G339" s="97"/>
      <c r="H339" s="97" t="s">
        <v>151</v>
      </c>
      <c r="I339" s="97" t="s">
        <v>1898</v>
      </c>
      <c r="J339" s="97" t="s">
        <v>153</v>
      </c>
      <c r="K339" s="97">
        <v>89980.023000000001</v>
      </c>
      <c r="L339" s="97">
        <v>129451.914</v>
      </c>
      <c r="M339" s="97">
        <v>489954.0686</v>
      </c>
      <c r="N339" s="97">
        <v>629502.02760000003</v>
      </c>
      <c r="O339" s="97">
        <v>52.405959430000003</v>
      </c>
      <c r="P339" s="97">
        <v>-9.6173595560000003</v>
      </c>
    </row>
    <row r="340" spans="1:16" x14ac:dyDescent="0.3">
      <c r="A340" s="97" t="s">
        <v>1899</v>
      </c>
      <c r="B340" s="97" t="s">
        <v>1900</v>
      </c>
      <c r="C340" s="97" t="s">
        <v>1900</v>
      </c>
      <c r="D340" s="97" t="s">
        <v>319</v>
      </c>
      <c r="E340" s="97" t="s">
        <v>320</v>
      </c>
      <c r="F340" s="97"/>
      <c r="G340" s="97"/>
      <c r="H340" s="97" t="s">
        <v>321</v>
      </c>
      <c r="I340" s="97" t="s">
        <v>1901</v>
      </c>
      <c r="J340" s="97" t="s">
        <v>323</v>
      </c>
      <c r="K340" s="97">
        <v>163572.25</v>
      </c>
      <c r="L340" s="97">
        <v>275983.875</v>
      </c>
      <c r="M340" s="97">
        <v>563531.23149999999</v>
      </c>
      <c r="N340" s="97">
        <v>776002.01850000001</v>
      </c>
      <c r="O340" s="97">
        <v>53.73239315</v>
      </c>
      <c r="P340" s="97">
        <v>-8.5526957570000004</v>
      </c>
    </row>
    <row r="341" spans="1:16" x14ac:dyDescent="0.3">
      <c r="A341" s="97" t="s">
        <v>1902</v>
      </c>
      <c r="B341" s="97" t="s">
        <v>1903</v>
      </c>
      <c r="C341" s="97" t="s">
        <v>1903</v>
      </c>
      <c r="D341" s="97" t="s">
        <v>1904</v>
      </c>
      <c r="E341" s="97" t="s">
        <v>586</v>
      </c>
      <c r="F341" s="97"/>
      <c r="G341" s="97"/>
      <c r="H341" s="97" t="s">
        <v>540</v>
      </c>
      <c r="I341" s="97" t="s">
        <v>1905</v>
      </c>
      <c r="J341" s="97" t="s">
        <v>542</v>
      </c>
      <c r="K341" s="97">
        <v>177239.82800000001</v>
      </c>
      <c r="L341" s="97">
        <v>139649.125</v>
      </c>
      <c r="M341" s="97">
        <v>577195.13249999995</v>
      </c>
      <c r="N341" s="97">
        <v>639696.56810000003</v>
      </c>
      <c r="O341" s="97">
        <v>52.508177060000001</v>
      </c>
      <c r="P341" s="97">
        <v>-8.3359322799999997</v>
      </c>
    </row>
    <row r="342" spans="1:16" x14ac:dyDescent="0.3">
      <c r="A342" s="97" t="s">
        <v>1906</v>
      </c>
      <c r="B342" s="97" t="s">
        <v>1907</v>
      </c>
      <c r="C342" s="97" t="s">
        <v>1908</v>
      </c>
      <c r="D342" s="97" t="s">
        <v>1909</v>
      </c>
      <c r="E342" s="97" t="s">
        <v>1910</v>
      </c>
      <c r="F342" s="97" t="s">
        <v>246</v>
      </c>
      <c r="G342" s="97"/>
      <c r="H342" s="97" t="s">
        <v>247</v>
      </c>
      <c r="I342" s="97" t="s">
        <v>1911</v>
      </c>
      <c r="J342" s="97" t="s">
        <v>249</v>
      </c>
      <c r="K342" s="97">
        <v>278933.90600000002</v>
      </c>
      <c r="L342" s="97">
        <v>283038.75</v>
      </c>
      <c r="M342" s="97">
        <v>678868.07200000004</v>
      </c>
      <c r="N342" s="97">
        <v>783054.75820000004</v>
      </c>
      <c r="O342" s="97">
        <v>53.791071979999998</v>
      </c>
      <c r="P342" s="97">
        <v>-6.8030412189999998</v>
      </c>
    </row>
    <row r="343" spans="1:16" x14ac:dyDescent="0.3">
      <c r="A343" s="97" t="s">
        <v>1912</v>
      </c>
      <c r="B343" s="97" t="s">
        <v>1913</v>
      </c>
      <c r="C343" s="97" t="s">
        <v>1914</v>
      </c>
      <c r="D343" s="97" t="s">
        <v>1915</v>
      </c>
      <c r="E343" s="97" t="s">
        <v>1916</v>
      </c>
      <c r="F343" s="97" t="s">
        <v>1040</v>
      </c>
      <c r="G343" s="97"/>
      <c r="H343" s="97" t="s">
        <v>151</v>
      </c>
      <c r="I343" s="97" t="s">
        <v>1917</v>
      </c>
      <c r="J343" s="97" t="s">
        <v>153</v>
      </c>
      <c r="K343" s="97">
        <v>105595.898</v>
      </c>
      <c r="L343" s="97">
        <v>129943.219</v>
      </c>
      <c r="M343" s="97">
        <v>505566.5822</v>
      </c>
      <c r="N343" s="97">
        <v>629993.14150000003</v>
      </c>
      <c r="O343" s="97">
        <v>52.413288340000001</v>
      </c>
      <c r="P343" s="97">
        <v>-9.3881180919999991</v>
      </c>
    </row>
    <row r="344" spans="1:16" x14ac:dyDescent="0.3">
      <c r="A344" s="97" t="s">
        <v>1918</v>
      </c>
      <c r="B344" s="97" t="s">
        <v>757</v>
      </c>
      <c r="C344" s="97" t="s">
        <v>1919</v>
      </c>
      <c r="D344" s="97" t="s">
        <v>1920</v>
      </c>
      <c r="E344" s="97" t="s">
        <v>223</v>
      </c>
      <c r="F344" s="97" t="s">
        <v>224</v>
      </c>
      <c r="G344" s="97"/>
      <c r="H344" s="97" t="s">
        <v>225</v>
      </c>
      <c r="I344" s="97" t="s">
        <v>1921</v>
      </c>
      <c r="J344" s="97" t="s">
        <v>227</v>
      </c>
      <c r="K344" s="97">
        <v>308627.413</v>
      </c>
      <c r="L344" s="97">
        <v>275403.98100000003</v>
      </c>
      <c r="M344" s="97">
        <v>708555.14170000004</v>
      </c>
      <c r="N344" s="97">
        <v>775421.47609999997</v>
      </c>
      <c r="O344" s="97">
        <v>53.717163110000001</v>
      </c>
      <c r="P344" s="97">
        <v>-6.35534687</v>
      </c>
    </row>
    <row r="345" spans="1:16" x14ac:dyDescent="0.3">
      <c r="A345" s="97" t="s">
        <v>1922</v>
      </c>
      <c r="B345" s="97" t="s">
        <v>1923</v>
      </c>
      <c r="C345" s="97" t="s">
        <v>1924</v>
      </c>
      <c r="D345" s="97" t="s">
        <v>1925</v>
      </c>
      <c r="E345" s="97" t="s">
        <v>1926</v>
      </c>
      <c r="F345" s="97"/>
      <c r="G345" s="97"/>
      <c r="H345" s="97" t="s">
        <v>167</v>
      </c>
      <c r="I345" s="97" t="s">
        <v>1927</v>
      </c>
      <c r="J345" s="97" t="s">
        <v>169</v>
      </c>
      <c r="K345" s="97">
        <v>270370.53100000002</v>
      </c>
      <c r="L345" s="97">
        <v>161494.81299999999</v>
      </c>
      <c r="M345" s="97">
        <v>670305.89399999997</v>
      </c>
      <c r="N345" s="97">
        <v>661537.05070000002</v>
      </c>
      <c r="O345" s="97">
        <v>52.700394019999997</v>
      </c>
      <c r="P345" s="97">
        <v>-6.9597857059999999</v>
      </c>
    </row>
    <row r="346" spans="1:16" x14ac:dyDescent="0.3">
      <c r="A346" s="97" t="s">
        <v>1928</v>
      </c>
      <c r="B346" s="97" t="s">
        <v>432</v>
      </c>
      <c r="C346" s="97" t="s">
        <v>1929</v>
      </c>
      <c r="D346" s="97" t="s">
        <v>1930</v>
      </c>
      <c r="E346" s="97" t="s">
        <v>1931</v>
      </c>
      <c r="F346" s="97" t="s">
        <v>858</v>
      </c>
      <c r="G346" s="97"/>
      <c r="H346" s="97" t="s">
        <v>321</v>
      </c>
      <c r="I346" s="97" t="s">
        <v>1932</v>
      </c>
      <c r="J346" s="97" t="s">
        <v>323</v>
      </c>
      <c r="K346" s="97">
        <v>198152.96900000001</v>
      </c>
      <c r="L346" s="97">
        <v>291268.56300000002</v>
      </c>
      <c r="M346" s="97">
        <v>598104.58180000004</v>
      </c>
      <c r="N346" s="97">
        <v>791283.22840000002</v>
      </c>
      <c r="O346" s="97">
        <v>53.870984710000002</v>
      </c>
      <c r="P346" s="97">
        <v>-8.0288204089999997</v>
      </c>
    </row>
    <row r="347" spans="1:16" x14ac:dyDescent="0.3">
      <c r="A347" s="97" t="s">
        <v>1933</v>
      </c>
      <c r="B347" s="97" t="s">
        <v>1934</v>
      </c>
      <c r="C347" s="97" t="s">
        <v>1935</v>
      </c>
      <c r="D347" s="97" t="s">
        <v>1936</v>
      </c>
      <c r="E347" s="97" t="s">
        <v>592</v>
      </c>
      <c r="F347" s="97" t="s">
        <v>593</v>
      </c>
      <c r="G347" s="97"/>
      <c r="H347" s="97" t="s">
        <v>594</v>
      </c>
      <c r="I347" s="97" t="s">
        <v>1937</v>
      </c>
      <c r="J347" s="97" t="s">
        <v>596</v>
      </c>
      <c r="K347" s="97">
        <v>214402.93799999999</v>
      </c>
      <c r="L347" s="97">
        <v>202103.84400000001</v>
      </c>
      <c r="M347" s="97">
        <v>614350.57330000005</v>
      </c>
      <c r="N347" s="97">
        <v>702137.63309999998</v>
      </c>
      <c r="O347" s="97">
        <v>53.06966731</v>
      </c>
      <c r="P347" s="97">
        <v>-7.785866671</v>
      </c>
    </row>
    <row r="348" spans="1:16" x14ac:dyDescent="0.3">
      <c r="A348" s="97" t="s">
        <v>1938</v>
      </c>
      <c r="B348" s="97" t="s">
        <v>1939</v>
      </c>
      <c r="C348" s="97" t="s">
        <v>1940</v>
      </c>
      <c r="D348" s="97" t="s">
        <v>1941</v>
      </c>
      <c r="E348" s="97" t="s">
        <v>1729</v>
      </c>
      <c r="F348" s="97"/>
      <c r="G348" s="97"/>
      <c r="H348" s="97" t="s">
        <v>381</v>
      </c>
      <c r="I348" s="97" t="s">
        <v>1942</v>
      </c>
      <c r="J348" s="97" t="s">
        <v>383</v>
      </c>
      <c r="K348" s="97">
        <v>230978.06299999999</v>
      </c>
      <c r="L348" s="97">
        <v>307164.5</v>
      </c>
      <c r="M348" s="97">
        <v>630922.68859999999</v>
      </c>
      <c r="N348" s="97">
        <v>807175.56550000003</v>
      </c>
      <c r="O348" s="97">
        <v>54.012871429999997</v>
      </c>
      <c r="P348" s="97">
        <v>-7.5282113129999999</v>
      </c>
    </row>
    <row r="349" spans="1:16" x14ac:dyDescent="0.3">
      <c r="A349" s="97" t="s">
        <v>1943</v>
      </c>
      <c r="B349" s="97" t="s">
        <v>1944</v>
      </c>
      <c r="C349" s="97" t="s">
        <v>1944</v>
      </c>
      <c r="D349" s="97" t="s">
        <v>1945</v>
      </c>
      <c r="E349" s="97" t="s">
        <v>1946</v>
      </c>
      <c r="F349" s="97" t="s">
        <v>1947</v>
      </c>
      <c r="G349" s="97"/>
      <c r="H349" s="97" t="s">
        <v>612</v>
      </c>
      <c r="I349" s="97" t="s">
        <v>1948</v>
      </c>
      <c r="J349" s="97" t="s">
        <v>614</v>
      </c>
      <c r="K349" s="97">
        <v>106196.164</v>
      </c>
      <c r="L349" s="97">
        <v>168727.04699999999</v>
      </c>
      <c r="M349" s="97">
        <v>506166.92979999998</v>
      </c>
      <c r="N349" s="97">
        <v>668768.6102</v>
      </c>
      <c r="O349" s="97">
        <v>52.761806759999999</v>
      </c>
      <c r="P349" s="97">
        <v>-9.3902800870000007</v>
      </c>
    </row>
    <row r="350" spans="1:16" x14ac:dyDescent="0.3">
      <c r="A350" s="97" t="s">
        <v>1949</v>
      </c>
      <c r="B350" s="97" t="s">
        <v>1950</v>
      </c>
      <c r="C350" s="97" t="s">
        <v>1951</v>
      </c>
      <c r="D350" s="97" t="s">
        <v>1952</v>
      </c>
      <c r="E350" s="97" t="s">
        <v>137</v>
      </c>
      <c r="F350" s="97"/>
      <c r="G350" s="97"/>
      <c r="H350" s="97" t="s">
        <v>138</v>
      </c>
      <c r="I350" s="97" t="s">
        <v>1953</v>
      </c>
      <c r="J350" s="97" t="s">
        <v>140</v>
      </c>
      <c r="K350" s="97">
        <v>131378.383</v>
      </c>
      <c r="L350" s="97">
        <v>107391.88400000001</v>
      </c>
      <c r="M350" s="97">
        <v>531343.39069999999</v>
      </c>
      <c r="N350" s="97">
        <v>607446.52419999999</v>
      </c>
      <c r="O350" s="97">
        <v>52.214500450000003</v>
      </c>
      <c r="P350" s="97">
        <v>-9.0046900740000009</v>
      </c>
    </row>
    <row r="351" spans="1:16" x14ac:dyDescent="0.3">
      <c r="A351" s="97" t="s">
        <v>1954</v>
      </c>
      <c r="B351" s="97" t="s">
        <v>1955</v>
      </c>
      <c r="C351" s="97" t="s">
        <v>1956</v>
      </c>
      <c r="D351" s="97" t="s">
        <v>1957</v>
      </c>
      <c r="E351" s="97" t="s">
        <v>319</v>
      </c>
      <c r="F351" s="97"/>
      <c r="G351" s="97"/>
      <c r="H351" s="97" t="s">
        <v>321</v>
      </c>
      <c r="I351" s="97" t="s">
        <v>1958</v>
      </c>
      <c r="J351" s="97" t="s">
        <v>323</v>
      </c>
      <c r="K351" s="97">
        <v>161672.516</v>
      </c>
      <c r="L351" s="97">
        <v>281417.34399999998</v>
      </c>
      <c r="M351" s="97">
        <v>561631.93590000004</v>
      </c>
      <c r="N351" s="97">
        <v>781434.32689999999</v>
      </c>
      <c r="O351" s="97">
        <v>53.781070819999997</v>
      </c>
      <c r="P351" s="97">
        <v>-8.5821532230000006</v>
      </c>
    </row>
    <row r="352" spans="1:16" x14ac:dyDescent="0.3">
      <c r="A352" s="97" t="s">
        <v>1959</v>
      </c>
      <c r="B352" s="97" t="s">
        <v>1960</v>
      </c>
      <c r="C352" s="97" t="s">
        <v>1960</v>
      </c>
      <c r="D352" s="97" t="s">
        <v>1961</v>
      </c>
      <c r="E352" s="97" t="s">
        <v>137</v>
      </c>
      <c r="F352" s="97"/>
      <c r="G352" s="97"/>
      <c r="H352" s="97" t="s">
        <v>138</v>
      </c>
      <c r="I352" s="97" t="s">
        <v>1962</v>
      </c>
      <c r="J352" s="97" t="s">
        <v>140</v>
      </c>
      <c r="K352" s="97">
        <v>121158.57</v>
      </c>
      <c r="L352" s="97">
        <v>37168.230000000003</v>
      </c>
      <c r="M352" s="97">
        <v>521125.39480000001</v>
      </c>
      <c r="N352" s="97">
        <v>537238.05110000004</v>
      </c>
      <c r="O352" s="97">
        <v>51.582145789999998</v>
      </c>
      <c r="P352" s="97">
        <v>-9.1381272219999996</v>
      </c>
    </row>
    <row r="353" spans="1:16" x14ac:dyDescent="0.3">
      <c r="A353" s="97" t="s">
        <v>1963</v>
      </c>
      <c r="B353" s="97" t="s">
        <v>1358</v>
      </c>
      <c r="C353" s="97" t="s">
        <v>1359</v>
      </c>
      <c r="D353" s="97" t="s">
        <v>1964</v>
      </c>
      <c r="E353" s="97" t="s">
        <v>1040</v>
      </c>
      <c r="F353" s="97"/>
      <c r="G353" s="97"/>
      <c r="H353" s="97" t="s">
        <v>151</v>
      </c>
      <c r="I353" s="97" t="s">
        <v>1965</v>
      </c>
      <c r="J353" s="97" t="s">
        <v>153</v>
      </c>
      <c r="K353" s="97">
        <v>43413.207000000002</v>
      </c>
      <c r="L353" s="97">
        <v>104339.375</v>
      </c>
      <c r="M353" s="97">
        <v>443397.14689999999</v>
      </c>
      <c r="N353" s="97">
        <v>604395.15480000002</v>
      </c>
      <c r="O353" s="97">
        <v>52.169130969999998</v>
      </c>
      <c r="P353" s="97">
        <v>-10.289445710000001</v>
      </c>
    </row>
    <row r="354" spans="1:16" x14ac:dyDescent="0.3">
      <c r="A354" s="97" t="s">
        <v>1966</v>
      </c>
      <c r="B354" s="97" t="s">
        <v>1967</v>
      </c>
      <c r="C354" s="97" t="s">
        <v>1967</v>
      </c>
      <c r="D354" s="97" t="s">
        <v>719</v>
      </c>
      <c r="E354" s="97" t="s">
        <v>137</v>
      </c>
      <c r="F354" s="97"/>
      <c r="G354" s="97"/>
      <c r="H354" s="97" t="s">
        <v>138</v>
      </c>
      <c r="I354" s="97" t="s">
        <v>1968</v>
      </c>
      <c r="J354" s="97" t="s">
        <v>140</v>
      </c>
      <c r="K354" s="97">
        <v>159040.046</v>
      </c>
      <c r="L354" s="97">
        <v>90697.702999999994</v>
      </c>
      <c r="M354" s="97">
        <v>558999.00529999996</v>
      </c>
      <c r="N354" s="97">
        <v>590755.78859999997</v>
      </c>
      <c r="O354" s="97">
        <v>52.067230770000002</v>
      </c>
      <c r="P354" s="97">
        <v>-8.5980095730000006</v>
      </c>
    </row>
    <row r="355" spans="1:16" x14ac:dyDescent="0.3">
      <c r="A355" s="97" t="s">
        <v>1969</v>
      </c>
      <c r="B355" s="97" t="s">
        <v>1496</v>
      </c>
      <c r="C355" s="97" t="s">
        <v>1970</v>
      </c>
      <c r="D355" s="97" t="s">
        <v>1971</v>
      </c>
      <c r="E355" s="97" t="s">
        <v>1972</v>
      </c>
      <c r="F355" s="97" t="s">
        <v>706</v>
      </c>
      <c r="G355" s="97"/>
      <c r="H355" s="97" t="s">
        <v>307</v>
      </c>
      <c r="I355" s="97" t="s">
        <v>1973</v>
      </c>
      <c r="J355" s="97" t="s">
        <v>309</v>
      </c>
      <c r="K355" s="97">
        <v>93740.516000000003</v>
      </c>
      <c r="L355" s="97">
        <v>229455.359</v>
      </c>
      <c r="M355" s="97">
        <v>493714.2941</v>
      </c>
      <c r="N355" s="97">
        <v>729483.90370000002</v>
      </c>
      <c r="O355" s="97">
        <v>53.30496548</v>
      </c>
      <c r="P355" s="97">
        <v>-9.5947141039999995</v>
      </c>
    </row>
    <row r="356" spans="1:16" x14ac:dyDescent="0.3">
      <c r="A356" s="97" t="s">
        <v>1974</v>
      </c>
      <c r="B356" s="97" t="s">
        <v>1975</v>
      </c>
      <c r="C356" s="97" t="s">
        <v>1975</v>
      </c>
      <c r="D356" s="97" t="s">
        <v>1976</v>
      </c>
      <c r="E356" s="97" t="s">
        <v>1632</v>
      </c>
      <c r="F356" s="97"/>
      <c r="G356" s="97"/>
      <c r="H356" s="97" t="s">
        <v>138</v>
      </c>
      <c r="I356" s="97" t="s">
        <v>1977</v>
      </c>
      <c r="J356" s="97" t="s">
        <v>140</v>
      </c>
      <c r="K356" s="97">
        <v>145506.67199999999</v>
      </c>
      <c r="L356" s="97">
        <v>118358.633</v>
      </c>
      <c r="M356" s="97">
        <v>545468.69629999995</v>
      </c>
      <c r="N356" s="97">
        <v>618410.83400000003</v>
      </c>
      <c r="O356" s="97">
        <v>52.314622880000002</v>
      </c>
      <c r="P356" s="97">
        <v>-8.7997824369999993</v>
      </c>
    </row>
    <row r="357" spans="1:16" x14ac:dyDescent="0.3">
      <c r="A357" s="97" t="s">
        <v>1978</v>
      </c>
      <c r="B357" s="97" t="s">
        <v>1979</v>
      </c>
      <c r="C357" s="97" t="s">
        <v>1979</v>
      </c>
      <c r="D357" s="97" t="s">
        <v>1980</v>
      </c>
      <c r="E357" s="97" t="s">
        <v>1981</v>
      </c>
      <c r="F357" s="97"/>
      <c r="G357" s="97"/>
      <c r="H357" s="97" t="s">
        <v>540</v>
      </c>
      <c r="I357" s="97" t="s">
        <v>1982</v>
      </c>
      <c r="J357" s="97" t="s">
        <v>542</v>
      </c>
      <c r="K357" s="97">
        <v>122017.367</v>
      </c>
      <c r="L357" s="97">
        <v>138471.109</v>
      </c>
      <c r="M357" s="97">
        <v>521984.56020000001</v>
      </c>
      <c r="N357" s="97">
        <v>638519.10490000003</v>
      </c>
      <c r="O357" s="97">
        <v>52.492493459999999</v>
      </c>
      <c r="P357" s="97">
        <v>-9.1488334190000007</v>
      </c>
    </row>
    <row r="358" spans="1:16" x14ac:dyDescent="0.3">
      <c r="A358" s="97" t="s">
        <v>1983</v>
      </c>
      <c r="B358" s="97" t="s">
        <v>1442</v>
      </c>
      <c r="C358" s="97" t="s">
        <v>1984</v>
      </c>
      <c r="D358" s="97" t="s">
        <v>1985</v>
      </c>
      <c r="E358" s="97" t="s">
        <v>706</v>
      </c>
      <c r="F358" s="97"/>
      <c r="G358" s="97"/>
      <c r="H358" s="97" t="s">
        <v>307</v>
      </c>
      <c r="I358" s="97" t="s">
        <v>1986</v>
      </c>
      <c r="J358" s="97" t="s">
        <v>309</v>
      </c>
      <c r="K358" s="97">
        <v>97105.32</v>
      </c>
      <c r="L358" s="97">
        <v>237463.59400000001</v>
      </c>
      <c r="M358" s="97">
        <v>497078.41619999998</v>
      </c>
      <c r="N358" s="97">
        <v>737490.39480000001</v>
      </c>
      <c r="O358" s="97">
        <v>53.377557060000001</v>
      </c>
      <c r="P358" s="97">
        <v>-9.5468605110000002</v>
      </c>
    </row>
    <row r="359" spans="1:16" x14ac:dyDescent="0.3">
      <c r="A359" s="97" t="s">
        <v>1987</v>
      </c>
      <c r="B359" s="97" t="s">
        <v>1988</v>
      </c>
      <c r="C359" s="97" t="s">
        <v>1989</v>
      </c>
      <c r="D359" s="97" t="s">
        <v>1990</v>
      </c>
      <c r="E359" s="97" t="s">
        <v>586</v>
      </c>
      <c r="F359" s="97"/>
      <c r="G359" s="97"/>
      <c r="H359" s="97" t="s">
        <v>540</v>
      </c>
      <c r="I359" s="97" t="s">
        <v>1991</v>
      </c>
      <c r="J359" s="97" t="s">
        <v>542</v>
      </c>
      <c r="K359" s="97">
        <v>112429.086</v>
      </c>
      <c r="L359" s="97">
        <v>142163.53099999999</v>
      </c>
      <c r="M359" s="97">
        <v>512398.36469999998</v>
      </c>
      <c r="N359" s="97">
        <v>642210.78359999997</v>
      </c>
      <c r="O359" s="97">
        <v>52.524212050000003</v>
      </c>
      <c r="P359" s="97">
        <v>-9.2909319860000004</v>
      </c>
    </row>
    <row r="360" spans="1:16" x14ac:dyDescent="0.3">
      <c r="A360" s="97" t="s">
        <v>1992</v>
      </c>
      <c r="B360" s="97" t="s">
        <v>1993</v>
      </c>
      <c r="C360" s="97" t="s">
        <v>1993</v>
      </c>
      <c r="D360" s="97" t="s">
        <v>533</v>
      </c>
      <c r="E360" s="97" t="s">
        <v>137</v>
      </c>
      <c r="F360" s="97"/>
      <c r="G360" s="97"/>
      <c r="H360" s="97" t="s">
        <v>138</v>
      </c>
      <c r="I360" s="97" t="s">
        <v>1994</v>
      </c>
      <c r="J360" s="97" t="s">
        <v>140</v>
      </c>
      <c r="K360" s="97">
        <v>188371.141</v>
      </c>
      <c r="L360" s="97">
        <v>96918.68</v>
      </c>
      <c r="M360" s="97">
        <v>588323.8173</v>
      </c>
      <c r="N360" s="97">
        <v>596975.26679999998</v>
      </c>
      <c r="O360" s="97">
        <v>52.124530360000001</v>
      </c>
      <c r="P360" s="97">
        <v>-8.1705176260000005</v>
      </c>
    </row>
    <row r="361" spans="1:16" x14ac:dyDescent="0.3">
      <c r="A361" s="97" t="s">
        <v>1995</v>
      </c>
      <c r="B361" s="97" t="s">
        <v>1996</v>
      </c>
      <c r="C361" s="97" t="s">
        <v>1997</v>
      </c>
      <c r="D361" s="97" t="s">
        <v>1998</v>
      </c>
      <c r="E361" s="97" t="s">
        <v>515</v>
      </c>
      <c r="F361" s="97"/>
      <c r="G361" s="97"/>
      <c r="H361" s="97" t="s">
        <v>515</v>
      </c>
      <c r="I361" s="97" t="s">
        <v>1999</v>
      </c>
      <c r="J361" s="97" t="s">
        <v>517</v>
      </c>
      <c r="K361" s="97">
        <v>305433.82400000002</v>
      </c>
      <c r="L361" s="97">
        <v>121014.069</v>
      </c>
      <c r="M361" s="97">
        <v>705361.41980000003</v>
      </c>
      <c r="N361" s="97">
        <v>621064.83900000004</v>
      </c>
      <c r="O361" s="97">
        <v>52.331071780000002</v>
      </c>
      <c r="P361" s="97">
        <v>-6.4541107159999997</v>
      </c>
    </row>
    <row r="362" spans="1:16" x14ac:dyDescent="0.3">
      <c r="A362" s="97" t="s">
        <v>2000</v>
      </c>
      <c r="B362" s="97" t="s">
        <v>2001</v>
      </c>
      <c r="C362" s="97" t="s">
        <v>2002</v>
      </c>
      <c r="D362" s="97" t="s">
        <v>600</v>
      </c>
      <c r="E362" s="97" t="s">
        <v>449</v>
      </c>
      <c r="F362" s="97"/>
      <c r="G362" s="97"/>
      <c r="H362" s="97" t="s">
        <v>151</v>
      </c>
      <c r="I362" s="97" t="s">
        <v>2003</v>
      </c>
      <c r="J362" s="97" t="s">
        <v>153</v>
      </c>
      <c r="K362" s="97">
        <v>105705.281</v>
      </c>
      <c r="L362" s="97">
        <v>97687.523000000001</v>
      </c>
      <c r="M362" s="97">
        <v>505675.76559999998</v>
      </c>
      <c r="N362" s="97">
        <v>597744.39370000002</v>
      </c>
      <c r="O362" s="97">
        <v>52.123521480000001</v>
      </c>
      <c r="P362" s="97">
        <v>-9.3775011920000004</v>
      </c>
    </row>
    <row r="363" spans="1:16" x14ac:dyDescent="0.3">
      <c r="A363" s="97" t="s">
        <v>2004</v>
      </c>
      <c r="B363" s="97" t="s">
        <v>2005</v>
      </c>
      <c r="C363" s="97" t="s">
        <v>2006</v>
      </c>
      <c r="D363" s="97" t="s">
        <v>1124</v>
      </c>
      <c r="E363" s="97" t="s">
        <v>158</v>
      </c>
      <c r="F363" s="97"/>
      <c r="G363" s="97"/>
      <c r="H363" s="97" t="s">
        <v>159</v>
      </c>
      <c r="I363" s="97" t="s">
        <v>2007</v>
      </c>
      <c r="J363" s="97" t="s">
        <v>430</v>
      </c>
      <c r="K363" s="97">
        <v>176271.82800000001</v>
      </c>
      <c r="L363" s="97">
        <v>181285.67199999999</v>
      </c>
      <c r="M363" s="97">
        <v>576227.56550000003</v>
      </c>
      <c r="N363" s="97">
        <v>681324.15079999994</v>
      </c>
      <c r="O363" s="97">
        <v>52.882273920000003</v>
      </c>
      <c r="P363" s="97">
        <v>-8.3531916390000003</v>
      </c>
    </row>
    <row r="364" spans="1:16" x14ac:dyDescent="0.3">
      <c r="A364" s="97" t="s">
        <v>2008</v>
      </c>
      <c r="B364" s="97" t="s">
        <v>2009</v>
      </c>
      <c r="C364" s="97" t="s">
        <v>2009</v>
      </c>
      <c r="D364" s="97" t="s">
        <v>2010</v>
      </c>
      <c r="E364" s="97" t="s">
        <v>289</v>
      </c>
      <c r="F364" s="97"/>
      <c r="G364" s="97"/>
      <c r="H364" s="97" t="s">
        <v>290</v>
      </c>
      <c r="I364" s="97" t="s">
        <v>2011</v>
      </c>
      <c r="J364" s="97" t="s">
        <v>292</v>
      </c>
      <c r="K364" s="97">
        <v>331218.43800000002</v>
      </c>
      <c r="L364" s="97">
        <v>185149.68799999999</v>
      </c>
      <c r="M364" s="97">
        <v>731140.821</v>
      </c>
      <c r="N364" s="97">
        <v>685186.50670000003</v>
      </c>
      <c r="O364" s="97">
        <v>52.901517689999999</v>
      </c>
      <c r="P364" s="97">
        <v>-6.0506536659999997</v>
      </c>
    </row>
    <row r="365" spans="1:16" x14ac:dyDescent="0.3">
      <c r="A365" s="97" t="s">
        <v>2012</v>
      </c>
      <c r="B365" s="97" t="s">
        <v>608</v>
      </c>
      <c r="C365" s="97" t="s">
        <v>2013</v>
      </c>
      <c r="D365" s="97" t="s">
        <v>2014</v>
      </c>
      <c r="E365" s="97" t="s">
        <v>2015</v>
      </c>
      <c r="F365" s="97" t="s">
        <v>706</v>
      </c>
      <c r="G365" s="97"/>
      <c r="H365" s="97" t="s">
        <v>307</v>
      </c>
      <c r="I365" s="97" t="s">
        <v>2016</v>
      </c>
      <c r="J365" s="97" t="s">
        <v>309</v>
      </c>
      <c r="K365" s="97">
        <v>92201.108999999997</v>
      </c>
      <c r="L365" s="97">
        <v>234254.609</v>
      </c>
      <c r="M365" s="97">
        <v>492175.24469999998</v>
      </c>
      <c r="N365" s="97">
        <v>734282.12780000002</v>
      </c>
      <c r="O365" s="97">
        <v>53.347758829999997</v>
      </c>
      <c r="P365" s="97">
        <v>-9.6194277770000003</v>
      </c>
    </row>
    <row r="366" spans="1:16" x14ac:dyDescent="0.3">
      <c r="A366" s="97" t="s">
        <v>2017</v>
      </c>
      <c r="B366" s="97" t="s">
        <v>2018</v>
      </c>
      <c r="C366" s="97" t="s">
        <v>2019</v>
      </c>
      <c r="D366" s="97" t="s">
        <v>2020</v>
      </c>
      <c r="E366" s="97" t="s">
        <v>713</v>
      </c>
      <c r="F366" s="97" t="s">
        <v>514</v>
      </c>
      <c r="G366" s="97"/>
      <c r="H366" s="97" t="s">
        <v>515</v>
      </c>
      <c r="I366" s="97" t="s">
        <v>2021</v>
      </c>
      <c r="J366" s="97" t="s">
        <v>517</v>
      </c>
      <c r="K366" s="97">
        <v>289674.25</v>
      </c>
      <c r="L366" s="97">
        <v>140867.28099999999</v>
      </c>
      <c r="M366" s="97">
        <v>689605.34550000005</v>
      </c>
      <c r="N366" s="97">
        <v>640913.85889999999</v>
      </c>
      <c r="O366" s="97">
        <v>52.51223246</v>
      </c>
      <c r="P366" s="97">
        <v>-6.6798983769999998</v>
      </c>
    </row>
    <row r="367" spans="1:16" x14ac:dyDescent="0.3">
      <c r="A367" s="97" t="s">
        <v>2022</v>
      </c>
      <c r="B367" s="97" t="s">
        <v>2023</v>
      </c>
      <c r="C367" s="97" t="s">
        <v>2023</v>
      </c>
      <c r="D367" s="97" t="s">
        <v>2024</v>
      </c>
      <c r="E367" s="97" t="s">
        <v>1124</v>
      </c>
      <c r="F367" s="97" t="s">
        <v>158</v>
      </c>
      <c r="G367" s="97"/>
      <c r="H367" s="97" t="s">
        <v>159</v>
      </c>
      <c r="I367" s="97" t="s">
        <v>2025</v>
      </c>
      <c r="J367" s="97" t="s">
        <v>430</v>
      </c>
      <c r="K367" s="97">
        <v>201467.18799999999</v>
      </c>
      <c r="L367" s="97">
        <v>174351.65599999999</v>
      </c>
      <c r="M367" s="97">
        <v>601417.46089999995</v>
      </c>
      <c r="N367" s="97">
        <v>674391.49309999996</v>
      </c>
      <c r="O367" s="97">
        <v>52.820488679999997</v>
      </c>
      <c r="P367" s="97">
        <v>-7.9789704260000001</v>
      </c>
    </row>
    <row r="368" spans="1:16" x14ac:dyDescent="0.3">
      <c r="A368" s="97" t="s">
        <v>2026</v>
      </c>
      <c r="B368" s="97" t="s">
        <v>2027</v>
      </c>
      <c r="C368" s="97" t="s">
        <v>2028</v>
      </c>
      <c r="D368" s="97" t="s">
        <v>600</v>
      </c>
      <c r="E368" s="97" t="s">
        <v>449</v>
      </c>
      <c r="F368" s="97"/>
      <c r="G368" s="97"/>
      <c r="H368" s="97" t="s">
        <v>151</v>
      </c>
      <c r="I368" s="97" t="s">
        <v>2029</v>
      </c>
      <c r="J368" s="97" t="s">
        <v>153</v>
      </c>
      <c r="K368" s="97">
        <v>87518.3</v>
      </c>
      <c r="L368" s="97">
        <v>96114.7</v>
      </c>
      <c r="M368" s="97">
        <v>487492.69339999999</v>
      </c>
      <c r="N368" s="97">
        <v>596172.00919999997</v>
      </c>
      <c r="O368" s="97">
        <v>52.105993349999999</v>
      </c>
      <c r="P368" s="97">
        <v>-9.6424168429999995</v>
      </c>
    </row>
    <row r="369" spans="1:16" x14ac:dyDescent="0.3">
      <c r="A369" s="97" t="s">
        <v>2030</v>
      </c>
      <c r="B369" s="97" t="s">
        <v>2031</v>
      </c>
      <c r="C369" s="97" t="s">
        <v>2032</v>
      </c>
      <c r="D369" s="97" t="s">
        <v>295</v>
      </c>
      <c r="E369" s="97" t="s">
        <v>380</v>
      </c>
      <c r="F369" s="97"/>
      <c r="G369" s="97"/>
      <c r="H369" s="97" t="s">
        <v>381</v>
      </c>
      <c r="I369" s="97" t="s">
        <v>2033</v>
      </c>
      <c r="J369" s="97" t="s">
        <v>383</v>
      </c>
      <c r="K369" s="97">
        <v>227023.2</v>
      </c>
      <c r="L369" s="97">
        <v>318747.40000000002</v>
      </c>
      <c r="M369" s="97">
        <v>626968.73930000002</v>
      </c>
      <c r="N369" s="97">
        <v>818755.99089999998</v>
      </c>
      <c r="O369" s="97">
        <v>54.117150199999998</v>
      </c>
      <c r="P369" s="97">
        <v>-7.5875051109999996</v>
      </c>
    </row>
    <row r="370" spans="1:16" x14ac:dyDescent="0.3">
      <c r="A370" s="97" t="s">
        <v>2034</v>
      </c>
      <c r="B370" s="97" t="s">
        <v>2035</v>
      </c>
      <c r="C370" s="97" t="s">
        <v>2036</v>
      </c>
      <c r="D370" s="97" t="s">
        <v>2037</v>
      </c>
      <c r="E370" s="97" t="s">
        <v>600</v>
      </c>
      <c r="F370" s="97" t="s">
        <v>940</v>
      </c>
      <c r="G370" s="97"/>
      <c r="H370" s="97" t="s">
        <v>151</v>
      </c>
      <c r="I370" s="97" t="s">
        <v>2038</v>
      </c>
      <c r="J370" s="97" t="s">
        <v>153</v>
      </c>
      <c r="K370" s="97">
        <v>36960.875</v>
      </c>
      <c r="L370" s="97">
        <v>72877.391000000003</v>
      </c>
      <c r="M370" s="97">
        <v>436946.03100000002</v>
      </c>
      <c r="N370" s="97">
        <v>572939.98510000005</v>
      </c>
      <c r="O370" s="97">
        <v>51.884758470000001</v>
      </c>
      <c r="P370" s="97">
        <v>-10.36869033</v>
      </c>
    </row>
    <row r="371" spans="1:16" x14ac:dyDescent="0.3">
      <c r="A371" s="97" t="s">
        <v>2039</v>
      </c>
      <c r="B371" s="97" t="s">
        <v>2040</v>
      </c>
      <c r="C371" s="97" t="s">
        <v>2040</v>
      </c>
      <c r="D371" s="97" t="s">
        <v>2041</v>
      </c>
      <c r="E371" s="97" t="s">
        <v>540</v>
      </c>
      <c r="F371" s="97"/>
      <c r="G371" s="97"/>
      <c r="H371" s="97" t="s">
        <v>540</v>
      </c>
      <c r="I371" s="97" t="s">
        <v>2042</v>
      </c>
      <c r="J371" s="97" t="s">
        <v>542</v>
      </c>
      <c r="K371" s="97">
        <v>131379.641</v>
      </c>
      <c r="L371" s="97">
        <v>131479.57800000001</v>
      </c>
      <c r="M371" s="97">
        <v>531344.77949999995</v>
      </c>
      <c r="N371" s="97">
        <v>631529.02930000005</v>
      </c>
      <c r="O371" s="97">
        <v>52.430932400000003</v>
      </c>
      <c r="P371" s="97">
        <v>-9.009584211</v>
      </c>
    </row>
    <row r="372" spans="1:16" x14ac:dyDescent="0.3">
      <c r="A372" s="97" t="s">
        <v>2043</v>
      </c>
      <c r="B372" s="97" t="s">
        <v>2044</v>
      </c>
      <c r="C372" s="97" t="s">
        <v>2044</v>
      </c>
      <c r="D372" s="97" t="s">
        <v>2045</v>
      </c>
      <c r="E372" s="97" t="s">
        <v>428</v>
      </c>
      <c r="F372" s="97" t="s">
        <v>158</v>
      </c>
      <c r="G372" s="97"/>
      <c r="H372" s="97" t="s">
        <v>159</v>
      </c>
      <c r="I372" s="97" t="s">
        <v>2046</v>
      </c>
      <c r="J372" s="97" t="s">
        <v>161</v>
      </c>
      <c r="K372" s="97">
        <v>228060.28099999999</v>
      </c>
      <c r="L372" s="97">
        <v>151216.42199999999</v>
      </c>
      <c r="M372" s="97">
        <v>628004.70180000004</v>
      </c>
      <c r="N372" s="97">
        <v>651261.1</v>
      </c>
      <c r="O372" s="97">
        <v>52.611875580000003</v>
      </c>
      <c r="P372" s="97">
        <v>-7.5864961859999998</v>
      </c>
    </row>
    <row r="373" spans="1:16" x14ac:dyDescent="0.3">
      <c r="A373" s="97" t="s">
        <v>2047</v>
      </c>
      <c r="B373" s="97" t="s">
        <v>2048</v>
      </c>
      <c r="C373" s="97" t="s">
        <v>2048</v>
      </c>
      <c r="D373" s="97" t="s">
        <v>2049</v>
      </c>
      <c r="E373" s="97" t="s">
        <v>459</v>
      </c>
      <c r="F373" s="97" t="s">
        <v>275</v>
      </c>
      <c r="G373" s="97"/>
      <c r="H373" s="97" t="s">
        <v>321</v>
      </c>
      <c r="I373" s="97" t="s">
        <v>2050</v>
      </c>
      <c r="J373" s="97" t="s">
        <v>323</v>
      </c>
      <c r="K373" s="97">
        <v>189417.359</v>
      </c>
      <c r="L373" s="97">
        <v>249986.625</v>
      </c>
      <c r="M373" s="97">
        <v>589370.63320000004</v>
      </c>
      <c r="N373" s="97">
        <v>750010.23179999995</v>
      </c>
      <c r="O373" s="97">
        <v>53.499984589999997</v>
      </c>
      <c r="P373" s="97">
        <v>-8.1602084420000001</v>
      </c>
    </row>
    <row r="374" spans="1:16" x14ac:dyDescent="0.3">
      <c r="A374" s="97" t="s">
        <v>2051</v>
      </c>
      <c r="B374" s="97" t="s">
        <v>2052</v>
      </c>
      <c r="C374" s="97" t="s">
        <v>2052</v>
      </c>
      <c r="D374" s="97" t="s">
        <v>2053</v>
      </c>
      <c r="E374" s="97" t="s">
        <v>428</v>
      </c>
      <c r="F374" s="97" t="s">
        <v>158</v>
      </c>
      <c r="G374" s="97"/>
      <c r="H374" s="97" t="s">
        <v>159</v>
      </c>
      <c r="I374" s="97" t="s">
        <v>2054</v>
      </c>
      <c r="J374" s="97" t="s">
        <v>161</v>
      </c>
      <c r="K374" s="97">
        <v>230914.29699999999</v>
      </c>
      <c r="L374" s="97">
        <v>152695.484</v>
      </c>
      <c r="M374" s="97">
        <v>630858.11100000003</v>
      </c>
      <c r="N374" s="97">
        <v>652739.82810000004</v>
      </c>
      <c r="O374" s="97">
        <v>52.625011460000003</v>
      </c>
      <c r="P374" s="97">
        <v>-7.5442275050000003</v>
      </c>
    </row>
    <row r="375" spans="1:16" x14ac:dyDescent="0.3">
      <c r="A375" s="97" t="s">
        <v>2055</v>
      </c>
      <c r="B375" s="97" t="s">
        <v>2056</v>
      </c>
      <c r="C375" s="97" t="s">
        <v>2056</v>
      </c>
      <c r="D375" s="97" t="s">
        <v>2057</v>
      </c>
      <c r="E375" s="97" t="s">
        <v>1632</v>
      </c>
      <c r="F375" s="97" t="s">
        <v>137</v>
      </c>
      <c r="G375" s="97"/>
      <c r="H375" s="97" t="s">
        <v>138</v>
      </c>
      <c r="I375" s="97" t="s">
        <v>2058</v>
      </c>
      <c r="J375" s="97" t="s">
        <v>140</v>
      </c>
      <c r="K375" s="97">
        <v>147726.5</v>
      </c>
      <c r="L375" s="97">
        <v>121755.3</v>
      </c>
      <c r="M375" s="97">
        <v>547688.06460000004</v>
      </c>
      <c r="N375" s="97">
        <v>621806.75730000006</v>
      </c>
      <c r="O375" s="97">
        <v>52.345360190000001</v>
      </c>
      <c r="P375" s="97">
        <v>-8.7677636050000007</v>
      </c>
    </row>
    <row r="376" spans="1:16" x14ac:dyDescent="0.3">
      <c r="A376" s="97" t="s">
        <v>2059</v>
      </c>
      <c r="B376" s="97" t="s">
        <v>2060</v>
      </c>
      <c r="C376" s="97" t="s">
        <v>2060</v>
      </c>
      <c r="D376" s="97" t="s">
        <v>2061</v>
      </c>
      <c r="E376" s="97" t="s">
        <v>381</v>
      </c>
      <c r="F376" s="97" t="s">
        <v>1154</v>
      </c>
      <c r="G376" s="97"/>
      <c r="H376" s="97" t="s">
        <v>381</v>
      </c>
      <c r="I376" s="97" t="s">
        <v>2062</v>
      </c>
      <c r="J376" s="97" t="s">
        <v>383</v>
      </c>
      <c r="K376" s="97">
        <v>241842.22200000001</v>
      </c>
      <c r="L376" s="97">
        <v>304726.04800000001</v>
      </c>
      <c r="M376" s="97">
        <v>641784.49410000001</v>
      </c>
      <c r="N376" s="97">
        <v>804737.58109999995</v>
      </c>
      <c r="O376" s="97">
        <v>53.990200710000003</v>
      </c>
      <c r="P376" s="97">
        <v>-7.3628368030000004</v>
      </c>
    </row>
    <row r="377" spans="1:16" x14ac:dyDescent="0.3">
      <c r="A377" s="97" t="s">
        <v>2063</v>
      </c>
      <c r="B377" s="97" t="s">
        <v>2064</v>
      </c>
      <c r="C377" s="97" t="s">
        <v>2065</v>
      </c>
      <c r="D377" s="97" t="s">
        <v>2066</v>
      </c>
      <c r="E377" s="97" t="s">
        <v>2067</v>
      </c>
      <c r="F377" s="97" t="s">
        <v>2068</v>
      </c>
      <c r="G377" s="97"/>
      <c r="H377" s="97" t="s">
        <v>175</v>
      </c>
      <c r="I377" s="97" t="s">
        <v>2069</v>
      </c>
      <c r="J377" s="97" t="s">
        <v>198</v>
      </c>
      <c r="K377" s="97">
        <v>315979.11700000003</v>
      </c>
      <c r="L377" s="97">
        <v>236945.29</v>
      </c>
      <c r="M377" s="97">
        <v>715905.05759999994</v>
      </c>
      <c r="N377" s="97">
        <v>736971.03150000004</v>
      </c>
      <c r="O377" s="97">
        <v>53.370204540000003</v>
      </c>
      <c r="P377" s="97">
        <v>-6.2582880320000003</v>
      </c>
    </row>
    <row r="378" spans="1:16" x14ac:dyDescent="0.3">
      <c r="A378" s="97" t="s">
        <v>2070</v>
      </c>
      <c r="B378" s="97" t="s">
        <v>2071</v>
      </c>
      <c r="C378" s="97" t="s">
        <v>2072</v>
      </c>
      <c r="D378" s="97" t="s">
        <v>2073</v>
      </c>
      <c r="E378" s="97" t="s">
        <v>381</v>
      </c>
      <c r="F378" s="97" t="s">
        <v>380</v>
      </c>
      <c r="G378" s="97"/>
      <c r="H378" s="97" t="s">
        <v>381</v>
      </c>
      <c r="I378" s="97" t="s">
        <v>2074</v>
      </c>
      <c r="J378" s="97" t="s">
        <v>383</v>
      </c>
      <c r="K378" s="97">
        <v>240443.109</v>
      </c>
      <c r="L378" s="97">
        <v>306137.84399999998</v>
      </c>
      <c r="M378" s="97">
        <v>640385.68999999994</v>
      </c>
      <c r="N378" s="97">
        <v>806149.08030000003</v>
      </c>
      <c r="O378" s="97">
        <v>54.002994809999997</v>
      </c>
      <c r="P378" s="97">
        <v>-7.383978291</v>
      </c>
    </row>
    <row r="379" spans="1:16" x14ac:dyDescent="0.3">
      <c r="A379" s="97" t="s">
        <v>2075</v>
      </c>
      <c r="B379" s="97" t="s">
        <v>2076</v>
      </c>
      <c r="C379" s="97" t="s">
        <v>2077</v>
      </c>
      <c r="D379" s="97" t="s">
        <v>2078</v>
      </c>
      <c r="E379" s="97" t="s">
        <v>2079</v>
      </c>
      <c r="F379" s="97" t="s">
        <v>2080</v>
      </c>
      <c r="G379" s="97"/>
      <c r="H379" s="97" t="s">
        <v>175</v>
      </c>
      <c r="I379" s="97" t="s">
        <v>2081</v>
      </c>
      <c r="J379" s="97" t="s">
        <v>198</v>
      </c>
      <c r="K379" s="97">
        <v>316508.77500000002</v>
      </c>
      <c r="L379" s="97">
        <v>234331.64199999999</v>
      </c>
      <c r="M379" s="97">
        <v>716434.58759999997</v>
      </c>
      <c r="N379" s="97">
        <v>734357.94380000001</v>
      </c>
      <c r="O379" s="97">
        <v>53.346615569999997</v>
      </c>
      <c r="P379" s="97">
        <v>-6.2512962390000002</v>
      </c>
    </row>
    <row r="380" spans="1:16" x14ac:dyDescent="0.3">
      <c r="A380" s="97" t="s">
        <v>2082</v>
      </c>
      <c r="B380" s="97" t="s">
        <v>2083</v>
      </c>
      <c r="C380" s="97" t="s">
        <v>2084</v>
      </c>
      <c r="D380" s="97" t="s">
        <v>2085</v>
      </c>
      <c r="E380" s="97" t="s">
        <v>2086</v>
      </c>
      <c r="F380" s="97" t="s">
        <v>182</v>
      </c>
      <c r="G380" s="97"/>
      <c r="H380" s="97" t="s">
        <v>175</v>
      </c>
      <c r="I380" s="97" t="s">
        <v>2087</v>
      </c>
      <c r="J380" s="97" t="s">
        <v>177</v>
      </c>
      <c r="K380" s="97">
        <v>322762.36</v>
      </c>
      <c r="L380" s="97">
        <v>245879.97</v>
      </c>
      <c r="M380" s="97">
        <v>722686.88679999998</v>
      </c>
      <c r="N380" s="97">
        <v>745903.75069999998</v>
      </c>
      <c r="O380" s="97">
        <v>53.44890968</v>
      </c>
      <c r="P380" s="97">
        <v>-6.152959837</v>
      </c>
    </row>
    <row r="381" spans="1:16" x14ac:dyDescent="0.3">
      <c r="A381" s="97" t="s">
        <v>2088</v>
      </c>
      <c r="B381" s="97" t="s">
        <v>2089</v>
      </c>
      <c r="C381" s="97" t="s">
        <v>2089</v>
      </c>
      <c r="D381" s="97" t="s">
        <v>2090</v>
      </c>
      <c r="E381" s="97" t="s">
        <v>2091</v>
      </c>
      <c r="F381" s="97" t="s">
        <v>2092</v>
      </c>
      <c r="G381" s="97"/>
      <c r="H381" s="97" t="s">
        <v>159</v>
      </c>
      <c r="I381" s="97" t="s">
        <v>2093</v>
      </c>
      <c r="J381" s="97" t="s">
        <v>161</v>
      </c>
      <c r="K381" s="97">
        <v>211508.56299999999</v>
      </c>
      <c r="L381" s="97">
        <v>135134.57800000001</v>
      </c>
      <c r="M381" s="97">
        <v>611456.46230000001</v>
      </c>
      <c r="N381" s="97">
        <v>635182.80889999995</v>
      </c>
      <c r="O381" s="97">
        <v>52.467962970000002</v>
      </c>
      <c r="P381" s="97">
        <v>-7.8313920100000001</v>
      </c>
    </row>
    <row r="382" spans="1:16" x14ac:dyDescent="0.3">
      <c r="A382" s="97" t="s">
        <v>2094</v>
      </c>
      <c r="B382" s="97" t="s">
        <v>2095</v>
      </c>
      <c r="C382" s="97" t="s">
        <v>2096</v>
      </c>
      <c r="D382" s="97" t="s">
        <v>2097</v>
      </c>
      <c r="E382" s="97" t="s">
        <v>189</v>
      </c>
      <c r="F382" s="97" t="s">
        <v>699</v>
      </c>
      <c r="G382" s="97"/>
      <c r="H382" s="97" t="s">
        <v>175</v>
      </c>
      <c r="I382" s="97" t="s">
        <v>2098</v>
      </c>
      <c r="J382" s="97" t="s">
        <v>184</v>
      </c>
      <c r="K382" s="97">
        <v>314646</v>
      </c>
      <c r="L382" s="97">
        <v>225971.07800000001</v>
      </c>
      <c r="M382" s="97">
        <v>714572.16940000001</v>
      </c>
      <c r="N382" s="97">
        <v>725999.19079999998</v>
      </c>
      <c r="O382" s="97">
        <v>53.271935939999999</v>
      </c>
      <c r="P382" s="97">
        <v>-6.282270928</v>
      </c>
    </row>
    <row r="383" spans="1:16" x14ac:dyDescent="0.3">
      <c r="A383" s="97" t="s">
        <v>2099</v>
      </c>
      <c r="B383" s="97" t="s">
        <v>2100</v>
      </c>
      <c r="C383" s="97" t="s">
        <v>2100</v>
      </c>
      <c r="D383" s="97" t="s">
        <v>2101</v>
      </c>
      <c r="E383" s="97" t="s">
        <v>2102</v>
      </c>
      <c r="F383" s="97" t="s">
        <v>289</v>
      </c>
      <c r="G383" s="97"/>
      <c r="H383" s="97" t="s">
        <v>290</v>
      </c>
      <c r="I383" s="97" t="s">
        <v>2103</v>
      </c>
      <c r="J383" s="97" t="s">
        <v>292</v>
      </c>
      <c r="K383" s="97">
        <v>325807.18800000002</v>
      </c>
      <c r="L383" s="97">
        <v>197955.06299999999</v>
      </c>
      <c r="M383" s="97">
        <v>725730.80449999997</v>
      </c>
      <c r="N383" s="97">
        <v>697989.15190000006</v>
      </c>
      <c r="O383" s="97">
        <v>53.017812229999997</v>
      </c>
      <c r="P383" s="97">
        <v>-6.1260560220000002</v>
      </c>
    </row>
    <row r="384" spans="1:16" x14ac:dyDescent="0.3">
      <c r="A384" s="97" t="s">
        <v>2104</v>
      </c>
      <c r="B384" s="97" t="s">
        <v>1913</v>
      </c>
      <c r="C384" s="97" t="s">
        <v>2105</v>
      </c>
      <c r="D384" s="97" t="s">
        <v>2106</v>
      </c>
      <c r="E384" s="97" t="s">
        <v>2107</v>
      </c>
      <c r="F384" s="97" t="s">
        <v>2108</v>
      </c>
      <c r="G384" s="97"/>
      <c r="H384" s="97" t="s">
        <v>307</v>
      </c>
      <c r="I384" s="97" t="s">
        <v>2109</v>
      </c>
      <c r="J384" s="97" t="s">
        <v>309</v>
      </c>
      <c r="K384" s="97">
        <v>67076.460999999996</v>
      </c>
      <c r="L384" s="97">
        <v>263405</v>
      </c>
      <c r="M384" s="97">
        <v>467056.1679</v>
      </c>
      <c r="N384" s="97">
        <v>763426.37179999996</v>
      </c>
      <c r="O384" s="97">
        <v>53.60379666</v>
      </c>
      <c r="P384" s="97">
        <v>-10.00879304</v>
      </c>
    </row>
    <row r="385" spans="1:16" x14ac:dyDescent="0.3">
      <c r="A385" s="97" t="s">
        <v>2110</v>
      </c>
      <c r="B385" s="97" t="s">
        <v>2111</v>
      </c>
      <c r="C385" s="97" t="s">
        <v>2111</v>
      </c>
      <c r="D385" s="97" t="s">
        <v>2112</v>
      </c>
      <c r="E385" s="97" t="s">
        <v>611</v>
      </c>
      <c r="F385" s="97"/>
      <c r="G385" s="97"/>
      <c r="H385" s="97" t="s">
        <v>612</v>
      </c>
      <c r="I385" s="97" t="s">
        <v>2113</v>
      </c>
      <c r="J385" s="97" t="s">
        <v>614</v>
      </c>
      <c r="K385" s="97">
        <v>92562.18</v>
      </c>
      <c r="L385" s="97">
        <v>161859.96900000001</v>
      </c>
      <c r="M385" s="97">
        <v>492535.84590000001</v>
      </c>
      <c r="N385" s="97">
        <v>661903.08589999995</v>
      </c>
      <c r="O385" s="97">
        <v>52.697585930000002</v>
      </c>
      <c r="P385" s="97">
        <v>-9.5899200049999997</v>
      </c>
    </row>
    <row r="386" spans="1:16" x14ac:dyDescent="0.3">
      <c r="A386" s="97" t="s">
        <v>2114</v>
      </c>
      <c r="B386" s="97" t="s">
        <v>2115</v>
      </c>
      <c r="C386" s="97" t="s">
        <v>2115</v>
      </c>
      <c r="D386" s="97" t="s">
        <v>741</v>
      </c>
      <c r="E386" s="97" t="s">
        <v>465</v>
      </c>
      <c r="F386" s="97"/>
      <c r="G386" s="97"/>
      <c r="H386" s="97" t="s">
        <v>466</v>
      </c>
      <c r="I386" s="97" t="s">
        <v>2116</v>
      </c>
      <c r="J386" s="97" t="s">
        <v>468</v>
      </c>
      <c r="K386" s="97">
        <v>128376.5</v>
      </c>
      <c r="L386" s="97">
        <v>319147.5</v>
      </c>
      <c r="M386" s="97">
        <v>528343.29559999995</v>
      </c>
      <c r="N386" s="97">
        <v>819156.53020000004</v>
      </c>
      <c r="O386" s="97">
        <v>54.116466209999999</v>
      </c>
      <c r="P386" s="97">
        <v>-9.0960104709999996</v>
      </c>
    </row>
    <row r="387" spans="1:16" x14ac:dyDescent="0.3">
      <c r="A387" s="97" t="s">
        <v>2117</v>
      </c>
      <c r="B387" s="97" t="s">
        <v>2118</v>
      </c>
      <c r="C387" s="97" t="s">
        <v>2119</v>
      </c>
      <c r="D387" s="97" t="s">
        <v>2120</v>
      </c>
      <c r="E387" s="97" t="s">
        <v>679</v>
      </c>
      <c r="F387" s="97"/>
      <c r="G387" s="97"/>
      <c r="H387" s="97" t="s">
        <v>151</v>
      </c>
      <c r="I387" s="97" t="s">
        <v>2121</v>
      </c>
      <c r="J387" s="97" t="s">
        <v>153</v>
      </c>
      <c r="K387" s="97">
        <v>62365.699000000001</v>
      </c>
      <c r="L387" s="97">
        <v>113756.484</v>
      </c>
      <c r="M387" s="97">
        <v>462345.60759999999</v>
      </c>
      <c r="N387" s="97">
        <v>613810.13049999997</v>
      </c>
      <c r="O387" s="97">
        <v>52.25875594</v>
      </c>
      <c r="P387" s="97">
        <v>-10.016455560000001</v>
      </c>
    </row>
    <row r="388" spans="1:16" x14ac:dyDescent="0.3">
      <c r="A388" s="97" t="s">
        <v>2122</v>
      </c>
      <c r="B388" s="97" t="s">
        <v>2123</v>
      </c>
      <c r="C388" s="97" t="s">
        <v>2124</v>
      </c>
      <c r="D388" s="97" t="s">
        <v>2125</v>
      </c>
      <c r="E388" s="97" t="s">
        <v>2126</v>
      </c>
      <c r="F388" s="97"/>
      <c r="G388" s="97"/>
      <c r="H388" s="97" t="s">
        <v>612</v>
      </c>
      <c r="I388" s="97" t="s">
        <v>2127</v>
      </c>
      <c r="J388" s="97" t="s">
        <v>614</v>
      </c>
      <c r="K388" s="97">
        <v>96772.5</v>
      </c>
      <c r="L388" s="97">
        <v>165536.9</v>
      </c>
      <c r="M388" s="97">
        <v>496745.27879999997</v>
      </c>
      <c r="N388" s="97">
        <v>665579.20180000004</v>
      </c>
      <c r="O388" s="97">
        <v>52.731433340000002</v>
      </c>
      <c r="P388" s="97">
        <v>-9.5288210069999995</v>
      </c>
    </row>
    <row r="389" spans="1:16" x14ac:dyDescent="0.3">
      <c r="A389" s="97" t="s">
        <v>2128</v>
      </c>
      <c r="B389" s="97" t="s">
        <v>2129</v>
      </c>
      <c r="C389" s="97" t="s">
        <v>2130</v>
      </c>
      <c r="D389" s="97" t="s">
        <v>2131</v>
      </c>
      <c r="E389" s="97" t="s">
        <v>196</v>
      </c>
      <c r="F389" s="97"/>
      <c r="G389" s="97"/>
      <c r="H389" s="97" t="s">
        <v>175</v>
      </c>
      <c r="I389" s="97" t="s">
        <v>2132</v>
      </c>
      <c r="J389" s="97" t="s">
        <v>198</v>
      </c>
      <c r="K389" s="97">
        <v>316992.38400000002</v>
      </c>
      <c r="L389" s="97">
        <v>235069.29199999999</v>
      </c>
      <c r="M389" s="97">
        <v>716918.09629999998</v>
      </c>
      <c r="N389" s="97">
        <v>735095.43229999999</v>
      </c>
      <c r="O389" s="97">
        <v>53.35313361</v>
      </c>
      <c r="P389" s="97">
        <v>-6.243765936</v>
      </c>
    </row>
    <row r="390" spans="1:16" x14ac:dyDescent="0.3">
      <c r="A390" s="97" t="s">
        <v>2133</v>
      </c>
      <c r="B390" s="97" t="s">
        <v>2134</v>
      </c>
      <c r="C390" s="97" t="s">
        <v>2134</v>
      </c>
      <c r="D390" s="97" t="s">
        <v>2135</v>
      </c>
      <c r="E390" s="97" t="s">
        <v>2136</v>
      </c>
      <c r="F390" s="97" t="s">
        <v>818</v>
      </c>
      <c r="G390" s="97" t="s">
        <v>2137</v>
      </c>
      <c r="H390" s="97" t="s">
        <v>540</v>
      </c>
      <c r="I390" s="97" t="s">
        <v>2138</v>
      </c>
      <c r="J390" s="97" t="s">
        <v>542</v>
      </c>
      <c r="K390" s="97">
        <v>176695.21900000001</v>
      </c>
      <c r="L390" s="97">
        <v>119687.92200000001</v>
      </c>
      <c r="M390" s="97">
        <v>576650.53300000005</v>
      </c>
      <c r="N390" s="97">
        <v>619739.66769999999</v>
      </c>
      <c r="O390" s="97">
        <v>52.328777850000002</v>
      </c>
      <c r="P390" s="97">
        <v>-8.3425615670000006</v>
      </c>
    </row>
    <row r="391" spans="1:16" x14ac:dyDescent="0.3">
      <c r="A391" s="97" t="s">
        <v>2139</v>
      </c>
      <c r="B391" s="97" t="s">
        <v>2140</v>
      </c>
      <c r="C391" s="97" t="s">
        <v>2141</v>
      </c>
      <c r="D391" s="97" t="s">
        <v>605</v>
      </c>
      <c r="E391" s="97" t="s">
        <v>465</v>
      </c>
      <c r="F391" s="97"/>
      <c r="G391" s="97"/>
      <c r="H391" s="97" t="s">
        <v>466</v>
      </c>
      <c r="I391" s="97" t="s">
        <v>2142</v>
      </c>
      <c r="J391" s="97" t="s">
        <v>468</v>
      </c>
      <c r="K391" s="97">
        <v>105433.81299999999</v>
      </c>
      <c r="L391" s="97">
        <v>299856.375</v>
      </c>
      <c r="M391" s="97">
        <v>505405.44939999998</v>
      </c>
      <c r="N391" s="97">
        <v>799869.6851</v>
      </c>
      <c r="O391" s="97">
        <v>53.939506389999998</v>
      </c>
      <c r="P391" s="97">
        <v>-9.4407410909999996</v>
      </c>
    </row>
    <row r="392" spans="1:16" x14ac:dyDescent="0.3">
      <c r="A392" s="97" t="s">
        <v>2143</v>
      </c>
      <c r="B392" s="97" t="s">
        <v>2144</v>
      </c>
      <c r="C392" s="97" t="s">
        <v>2145</v>
      </c>
      <c r="D392" s="97" t="s">
        <v>2146</v>
      </c>
      <c r="E392" s="97" t="s">
        <v>444</v>
      </c>
      <c r="F392" s="97"/>
      <c r="G392" s="97"/>
      <c r="H392" s="97" t="s">
        <v>437</v>
      </c>
      <c r="I392" s="97" t="s">
        <v>2147</v>
      </c>
      <c r="J392" s="97" t="s">
        <v>439</v>
      </c>
      <c r="K392" s="97">
        <v>171603.78099999999</v>
      </c>
      <c r="L392" s="97">
        <v>376794</v>
      </c>
      <c r="M392" s="97">
        <v>571561.56889999995</v>
      </c>
      <c r="N392" s="97">
        <v>876790.37820000004</v>
      </c>
      <c r="O392" s="97">
        <v>54.638516439999997</v>
      </c>
      <c r="P392" s="97">
        <v>-8.4405211449999999</v>
      </c>
    </row>
    <row r="393" spans="1:16" x14ac:dyDescent="0.3">
      <c r="A393" s="97" t="s">
        <v>2148</v>
      </c>
      <c r="B393" s="97" t="s">
        <v>2149</v>
      </c>
      <c r="C393" s="97" t="s">
        <v>1027</v>
      </c>
      <c r="D393" s="97" t="s">
        <v>2150</v>
      </c>
      <c r="E393" s="97" t="s">
        <v>1679</v>
      </c>
      <c r="F393" s="97" t="s">
        <v>158</v>
      </c>
      <c r="G393" s="97" t="s">
        <v>2151</v>
      </c>
      <c r="H393" s="97" t="s">
        <v>159</v>
      </c>
      <c r="I393" s="97" t="s">
        <v>2152</v>
      </c>
      <c r="J393" s="97" t="s">
        <v>161</v>
      </c>
      <c r="K393" s="97">
        <v>240142.45699999999</v>
      </c>
      <c r="L393" s="97">
        <v>121920.91800000001</v>
      </c>
      <c r="M393" s="97">
        <v>640084.11860000005</v>
      </c>
      <c r="N393" s="97">
        <v>621971.84120000002</v>
      </c>
      <c r="O393" s="97">
        <v>52.34787369</v>
      </c>
      <c r="P393" s="97">
        <v>-7.4116681690000004</v>
      </c>
    </row>
    <row r="394" spans="1:16" x14ac:dyDescent="0.3">
      <c r="A394" s="97" t="s">
        <v>2153</v>
      </c>
      <c r="B394" s="97" t="s">
        <v>2154</v>
      </c>
      <c r="C394" s="97" t="s">
        <v>2154</v>
      </c>
      <c r="D394" s="97" t="s">
        <v>2155</v>
      </c>
      <c r="E394" s="97" t="s">
        <v>2156</v>
      </c>
      <c r="F394" s="97" t="s">
        <v>182</v>
      </c>
      <c r="G394" s="97"/>
      <c r="H394" s="97" t="s">
        <v>175</v>
      </c>
      <c r="I394" s="97" t="s">
        <v>2157</v>
      </c>
      <c r="J394" s="97" t="s">
        <v>659</v>
      </c>
      <c r="K394" s="97">
        <v>325061.47100000002</v>
      </c>
      <c r="L394" s="97">
        <v>222247.71400000001</v>
      </c>
      <c r="M394" s="97">
        <v>724985.37710000004</v>
      </c>
      <c r="N394" s="97">
        <v>722276.5736</v>
      </c>
      <c r="O394" s="97">
        <v>53.236148020000002</v>
      </c>
      <c r="P394" s="97">
        <v>-6.1276990050000002</v>
      </c>
    </row>
    <row r="395" spans="1:16" x14ac:dyDescent="0.3">
      <c r="A395" s="97" t="s">
        <v>2158</v>
      </c>
      <c r="B395" s="97" t="s">
        <v>2159</v>
      </c>
      <c r="C395" s="97" t="s">
        <v>2159</v>
      </c>
      <c r="D395" s="97" t="s">
        <v>2160</v>
      </c>
      <c r="E395" s="97" t="s">
        <v>506</v>
      </c>
      <c r="F395" s="97" t="s">
        <v>2161</v>
      </c>
      <c r="G395" s="97"/>
      <c r="H395" s="97" t="s">
        <v>203</v>
      </c>
      <c r="I395" s="97" t="s">
        <v>2162</v>
      </c>
      <c r="J395" s="97" t="s">
        <v>205</v>
      </c>
      <c r="K395" s="97">
        <v>289679.88099999999</v>
      </c>
      <c r="L395" s="97">
        <v>219821.149</v>
      </c>
      <c r="M395" s="97">
        <v>689611.39560000005</v>
      </c>
      <c r="N395" s="97">
        <v>719850.71939999994</v>
      </c>
      <c r="O395" s="97">
        <v>53.221497159999998</v>
      </c>
      <c r="P395" s="97">
        <v>-6.6580979830000002</v>
      </c>
    </row>
    <row r="396" spans="1:16" x14ac:dyDescent="0.3">
      <c r="A396" s="97" t="s">
        <v>2163</v>
      </c>
      <c r="B396" s="97" t="s">
        <v>1496</v>
      </c>
      <c r="C396" s="97" t="s">
        <v>2164</v>
      </c>
      <c r="D396" s="97" t="s">
        <v>2165</v>
      </c>
      <c r="E396" s="97" t="s">
        <v>2166</v>
      </c>
      <c r="F396" s="97" t="s">
        <v>736</v>
      </c>
      <c r="G396" s="97"/>
      <c r="H396" s="97" t="s">
        <v>175</v>
      </c>
      <c r="I396" s="97" t="s">
        <v>2167</v>
      </c>
      <c r="J396" s="97" t="s">
        <v>198</v>
      </c>
      <c r="K396" s="97">
        <v>319165.02299999999</v>
      </c>
      <c r="L396" s="97">
        <v>232351.70499999999</v>
      </c>
      <c r="M396" s="97">
        <v>719090.25289999996</v>
      </c>
      <c r="N396" s="97">
        <v>732378.4192</v>
      </c>
      <c r="O396" s="97">
        <v>53.328243430000001</v>
      </c>
      <c r="P396" s="97">
        <v>-6.2121764759999998</v>
      </c>
    </row>
    <row r="397" spans="1:16" x14ac:dyDescent="0.3">
      <c r="A397" s="97" t="s">
        <v>2168</v>
      </c>
      <c r="B397" s="97" t="s">
        <v>2169</v>
      </c>
      <c r="C397" s="97" t="s">
        <v>2170</v>
      </c>
      <c r="D397" s="97" t="s">
        <v>2171</v>
      </c>
      <c r="E397" s="97" t="s">
        <v>998</v>
      </c>
      <c r="F397" s="97" t="s">
        <v>137</v>
      </c>
      <c r="G397" s="97"/>
      <c r="H397" s="97" t="s">
        <v>138</v>
      </c>
      <c r="I397" s="97" t="s">
        <v>2172</v>
      </c>
      <c r="J397" s="97" t="s">
        <v>140</v>
      </c>
      <c r="K397" s="97">
        <v>116593.781</v>
      </c>
      <c r="L397" s="97">
        <v>42946.565999999999</v>
      </c>
      <c r="M397" s="97">
        <v>516561.62050000002</v>
      </c>
      <c r="N397" s="97">
        <v>543015.16780000005</v>
      </c>
      <c r="O397" s="97">
        <v>51.633411240000001</v>
      </c>
      <c r="P397" s="97">
        <v>-9.2053396850000002</v>
      </c>
    </row>
    <row r="398" spans="1:16" x14ac:dyDescent="0.3">
      <c r="A398" s="97" t="s">
        <v>2173</v>
      </c>
      <c r="B398" s="97" t="s">
        <v>1515</v>
      </c>
      <c r="C398" s="97" t="s">
        <v>1515</v>
      </c>
      <c r="D398" s="97" t="s">
        <v>1516</v>
      </c>
      <c r="E398" s="97" t="s">
        <v>320</v>
      </c>
      <c r="F398" s="97"/>
      <c r="G398" s="97"/>
      <c r="H398" s="97" t="s">
        <v>321</v>
      </c>
      <c r="I398" s="97" t="s">
        <v>2174</v>
      </c>
      <c r="J398" s="97" t="s">
        <v>323</v>
      </c>
      <c r="K398" s="97">
        <v>158111.109</v>
      </c>
      <c r="L398" s="97">
        <v>277015.43800000002</v>
      </c>
      <c r="M398" s="97">
        <v>558071.27269999997</v>
      </c>
      <c r="N398" s="97">
        <v>777033.38840000005</v>
      </c>
      <c r="O398" s="97">
        <v>53.741250649999998</v>
      </c>
      <c r="P398" s="97">
        <v>-8.6355777309999997</v>
      </c>
    </row>
    <row r="399" spans="1:16" x14ac:dyDescent="0.3">
      <c r="A399" s="97" t="s">
        <v>2175</v>
      </c>
      <c r="B399" s="97" t="s">
        <v>2176</v>
      </c>
      <c r="C399" s="97" t="s">
        <v>2176</v>
      </c>
      <c r="D399" s="97" t="s">
        <v>2177</v>
      </c>
      <c r="E399" s="97" t="s">
        <v>586</v>
      </c>
      <c r="F399" s="97"/>
      <c r="G399" s="97"/>
      <c r="H399" s="97" t="s">
        <v>540</v>
      </c>
      <c r="I399" s="97" t="s">
        <v>2178</v>
      </c>
      <c r="J399" s="97" t="s">
        <v>542</v>
      </c>
      <c r="K399" s="97">
        <v>130937.69500000001</v>
      </c>
      <c r="L399" s="97">
        <v>142062.81299999999</v>
      </c>
      <c r="M399" s="97">
        <v>530902.98609999998</v>
      </c>
      <c r="N399" s="97">
        <v>642109.98670000001</v>
      </c>
      <c r="O399" s="97">
        <v>52.525966029999999</v>
      </c>
      <c r="P399" s="97">
        <v>-9.0182727790000001</v>
      </c>
    </row>
    <row r="400" spans="1:16" x14ac:dyDescent="0.3">
      <c r="A400" s="97" t="s">
        <v>2179</v>
      </c>
      <c r="B400" s="97" t="s">
        <v>2180</v>
      </c>
      <c r="C400" s="97" t="s">
        <v>2180</v>
      </c>
      <c r="D400" s="97" t="s">
        <v>2181</v>
      </c>
      <c r="E400" s="97" t="s">
        <v>2182</v>
      </c>
      <c r="F400" s="97"/>
      <c r="G400" s="97"/>
      <c r="H400" s="97" t="s">
        <v>389</v>
      </c>
      <c r="I400" s="97" t="s">
        <v>2183</v>
      </c>
      <c r="J400" s="97" t="s">
        <v>391</v>
      </c>
      <c r="K400" s="97">
        <v>240685.016</v>
      </c>
      <c r="L400" s="97">
        <v>120116.219</v>
      </c>
      <c r="M400" s="97">
        <v>640626.55099999998</v>
      </c>
      <c r="N400" s="97">
        <v>620167.52800000005</v>
      </c>
      <c r="O400" s="97">
        <v>52.331616660000002</v>
      </c>
      <c r="P400" s="97">
        <v>-7.4039252229999999</v>
      </c>
    </row>
    <row r="401" spans="1:16" x14ac:dyDescent="0.3">
      <c r="A401" s="97" t="s">
        <v>2184</v>
      </c>
      <c r="B401" s="97" t="s">
        <v>2185</v>
      </c>
      <c r="C401" s="97" t="s">
        <v>2186</v>
      </c>
      <c r="D401" s="97" t="s">
        <v>2187</v>
      </c>
      <c r="E401" s="97" t="s">
        <v>2188</v>
      </c>
      <c r="F401" s="97"/>
      <c r="G401" s="97"/>
      <c r="H401" s="97" t="s">
        <v>203</v>
      </c>
      <c r="I401" s="97" t="s">
        <v>2189</v>
      </c>
      <c r="J401" s="97" t="s">
        <v>205</v>
      </c>
      <c r="K401" s="97">
        <v>288646.84399999998</v>
      </c>
      <c r="L401" s="97">
        <v>239920.641</v>
      </c>
      <c r="M401" s="97">
        <v>688578.68810000003</v>
      </c>
      <c r="N401" s="97">
        <v>739945.88690000004</v>
      </c>
      <c r="O401" s="97">
        <v>53.402216439999997</v>
      </c>
      <c r="P401" s="97">
        <v>-6.6679484469999997</v>
      </c>
    </row>
    <row r="402" spans="1:16" x14ac:dyDescent="0.3">
      <c r="A402" s="97" t="s">
        <v>2190</v>
      </c>
      <c r="B402" s="97" t="s">
        <v>2191</v>
      </c>
      <c r="C402" s="97"/>
      <c r="D402" s="97" t="s">
        <v>2192</v>
      </c>
      <c r="E402" s="97" t="s">
        <v>2193</v>
      </c>
      <c r="F402" s="97" t="s">
        <v>246</v>
      </c>
      <c r="G402" s="97"/>
      <c r="H402" s="97" t="s">
        <v>247</v>
      </c>
      <c r="I402" s="97" t="s">
        <v>2194</v>
      </c>
      <c r="J402" s="97" t="s">
        <v>249</v>
      </c>
      <c r="K402" s="97">
        <v>254696.79699999999</v>
      </c>
      <c r="L402" s="97">
        <v>274664.90600000002</v>
      </c>
      <c r="M402" s="97">
        <v>654636.13970000006</v>
      </c>
      <c r="N402" s="97">
        <v>774682.84730000002</v>
      </c>
      <c r="O402" s="97">
        <v>53.718953919999997</v>
      </c>
      <c r="P402" s="97">
        <v>-7.1722311870000004</v>
      </c>
    </row>
    <row r="403" spans="1:16" x14ac:dyDescent="0.3">
      <c r="A403" s="97" t="s">
        <v>2195</v>
      </c>
      <c r="B403" s="97" t="s">
        <v>770</v>
      </c>
      <c r="C403" s="97" t="s">
        <v>2196</v>
      </c>
      <c r="D403" s="97" t="s">
        <v>2197</v>
      </c>
      <c r="E403" s="97" t="s">
        <v>2198</v>
      </c>
      <c r="F403" s="97"/>
      <c r="G403" s="97"/>
      <c r="H403" s="97" t="s">
        <v>515</v>
      </c>
      <c r="I403" s="97" t="s">
        <v>2199</v>
      </c>
      <c r="J403" s="97" t="s">
        <v>517</v>
      </c>
      <c r="K403" s="97">
        <v>303870.43</v>
      </c>
      <c r="L403" s="97">
        <v>120727.711</v>
      </c>
      <c r="M403" s="97">
        <v>703798.36100000003</v>
      </c>
      <c r="N403" s="97">
        <v>620778.55099999998</v>
      </c>
      <c r="O403" s="97">
        <v>52.328797190000003</v>
      </c>
      <c r="P403" s="97">
        <v>-6.4771238130000004</v>
      </c>
    </row>
    <row r="404" spans="1:16" x14ac:dyDescent="0.3">
      <c r="A404" s="97" t="s">
        <v>2200</v>
      </c>
      <c r="B404" s="97" t="s">
        <v>2201</v>
      </c>
      <c r="C404" s="97" t="s">
        <v>2201</v>
      </c>
      <c r="D404" s="97" t="s">
        <v>2202</v>
      </c>
      <c r="E404" s="97" t="s">
        <v>611</v>
      </c>
      <c r="F404" s="97"/>
      <c r="G404" s="97"/>
      <c r="H404" s="97" t="s">
        <v>612</v>
      </c>
      <c r="I404" s="97" t="s">
        <v>2203</v>
      </c>
      <c r="J404" s="97" t="s">
        <v>614</v>
      </c>
      <c r="K404" s="97">
        <v>159867.21900000001</v>
      </c>
      <c r="L404" s="97">
        <v>181449.641</v>
      </c>
      <c r="M404" s="97">
        <v>559826.49120000005</v>
      </c>
      <c r="N404" s="97">
        <v>681488.17279999994</v>
      </c>
      <c r="O404" s="97">
        <v>52.882773520000001</v>
      </c>
      <c r="P404" s="97">
        <v>-8.5968743189999994</v>
      </c>
    </row>
    <row r="405" spans="1:16" x14ac:dyDescent="0.3">
      <c r="A405" s="97" t="s">
        <v>2204</v>
      </c>
      <c r="B405" s="97" t="s">
        <v>2205</v>
      </c>
      <c r="C405" s="97" t="s">
        <v>2206</v>
      </c>
      <c r="D405" s="97" t="s">
        <v>144</v>
      </c>
      <c r="E405" s="97" t="s">
        <v>137</v>
      </c>
      <c r="F405" s="97"/>
      <c r="G405" s="97"/>
      <c r="H405" s="97" t="s">
        <v>138</v>
      </c>
      <c r="I405" s="97" t="s">
        <v>2207</v>
      </c>
      <c r="J405" s="97" t="s">
        <v>140</v>
      </c>
      <c r="K405" s="97">
        <v>183809.5</v>
      </c>
      <c r="L405" s="97">
        <v>63427.773000000001</v>
      </c>
      <c r="M405" s="97">
        <v>583762.97739999997</v>
      </c>
      <c r="N405" s="97">
        <v>563491.59730000002</v>
      </c>
      <c r="O405" s="97">
        <v>51.823432420000003</v>
      </c>
      <c r="P405" s="97">
        <v>-8.2355395789999992</v>
      </c>
    </row>
    <row r="406" spans="1:16" x14ac:dyDescent="0.3">
      <c r="A406" s="97" t="s">
        <v>2208</v>
      </c>
      <c r="B406" s="97" t="s">
        <v>2209</v>
      </c>
      <c r="C406" s="97" t="s">
        <v>2210</v>
      </c>
      <c r="D406" s="97" t="s">
        <v>2211</v>
      </c>
      <c r="E406" s="97" t="s">
        <v>2212</v>
      </c>
      <c r="F406" s="97" t="s">
        <v>459</v>
      </c>
      <c r="G406" s="97" t="s">
        <v>320</v>
      </c>
      <c r="H406" s="97" t="s">
        <v>321</v>
      </c>
      <c r="I406" s="97" t="s">
        <v>2213</v>
      </c>
      <c r="J406" s="97" t="s">
        <v>323</v>
      </c>
      <c r="K406" s="97">
        <v>193594.07800000001</v>
      </c>
      <c r="L406" s="97">
        <v>240265.391</v>
      </c>
      <c r="M406" s="97">
        <v>593546.40040000004</v>
      </c>
      <c r="N406" s="97">
        <v>740291.0699</v>
      </c>
      <c r="O406" s="97">
        <v>53.412708729999999</v>
      </c>
      <c r="P406" s="97">
        <v>-8.0970709870000004</v>
      </c>
    </row>
    <row r="407" spans="1:16" x14ac:dyDescent="0.3">
      <c r="A407" s="97" t="s">
        <v>2214</v>
      </c>
      <c r="B407" s="97" t="s">
        <v>2215</v>
      </c>
      <c r="C407" s="97" t="s">
        <v>2215</v>
      </c>
      <c r="D407" s="97" t="s">
        <v>2216</v>
      </c>
      <c r="E407" s="97" t="s">
        <v>389</v>
      </c>
      <c r="F407" s="97"/>
      <c r="G407" s="97"/>
      <c r="H407" s="97" t="s">
        <v>389</v>
      </c>
      <c r="I407" s="97" t="s">
        <v>2217</v>
      </c>
      <c r="J407" s="97" t="s">
        <v>2218</v>
      </c>
      <c r="K407" s="97">
        <v>261366.66200000001</v>
      </c>
      <c r="L407" s="97">
        <v>112927.40300000001</v>
      </c>
      <c r="M407" s="97">
        <v>661303.7047</v>
      </c>
      <c r="N407" s="97">
        <v>612980.1496</v>
      </c>
      <c r="O407" s="97">
        <v>52.26510081</v>
      </c>
      <c r="P407" s="97">
        <v>-7.101890429</v>
      </c>
    </row>
    <row r="408" spans="1:16" x14ac:dyDescent="0.3">
      <c r="A408" s="97" t="s">
        <v>2219</v>
      </c>
      <c r="B408" s="97" t="s">
        <v>2220</v>
      </c>
      <c r="C408" s="97" t="s">
        <v>2220</v>
      </c>
      <c r="D408" s="97" t="s">
        <v>138</v>
      </c>
      <c r="E408" s="97" t="s">
        <v>137</v>
      </c>
      <c r="F408" s="97"/>
      <c r="G408" s="97"/>
      <c r="H408" s="97" t="s">
        <v>138</v>
      </c>
      <c r="I408" s="97" t="s">
        <v>2221</v>
      </c>
      <c r="J408" s="97" t="s">
        <v>140</v>
      </c>
      <c r="K408" s="97">
        <v>169994.62599999999</v>
      </c>
      <c r="L408" s="97">
        <v>69100.039999999994</v>
      </c>
      <c r="M408" s="97">
        <v>569951.10900000005</v>
      </c>
      <c r="N408" s="97">
        <v>569162.71770000004</v>
      </c>
      <c r="O408" s="97">
        <v>51.873837969999997</v>
      </c>
      <c r="P408" s="97">
        <v>-8.4363869719999993</v>
      </c>
    </row>
    <row r="409" spans="1:16" x14ac:dyDescent="0.3">
      <c r="A409" s="97" t="s">
        <v>2222</v>
      </c>
      <c r="B409" s="97" t="s">
        <v>2083</v>
      </c>
      <c r="C409" s="97" t="s">
        <v>2223</v>
      </c>
      <c r="D409" s="97" t="s">
        <v>2224</v>
      </c>
      <c r="E409" s="97" t="s">
        <v>2225</v>
      </c>
      <c r="F409" s="97" t="s">
        <v>181</v>
      </c>
      <c r="G409" s="97" t="s">
        <v>2226</v>
      </c>
      <c r="H409" s="97" t="s">
        <v>175</v>
      </c>
      <c r="I409" s="97" t="s">
        <v>2227</v>
      </c>
      <c r="J409" s="97" t="s">
        <v>184</v>
      </c>
      <c r="K409" s="97">
        <v>304238</v>
      </c>
      <c r="L409" s="97">
        <v>235553.54699999999</v>
      </c>
      <c r="M409" s="97">
        <v>704166.46239999996</v>
      </c>
      <c r="N409" s="97">
        <v>735579.65079999994</v>
      </c>
      <c r="O409" s="97">
        <v>53.36014797</v>
      </c>
      <c r="P409" s="97">
        <v>-6.4350665390000001</v>
      </c>
    </row>
    <row r="410" spans="1:16" x14ac:dyDescent="0.3">
      <c r="A410" s="97" t="s">
        <v>2228</v>
      </c>
      <c r="B410" s="97" t="s">
        <v>2229</v>
      </c>
      <c r="C410" s="97" t="s">
        <v>2230</v>
      </c>
      <c r="D410" s="97" t="s">
        <v>719</v>
      </c>
      <c r="E410" s="97" t="s">
        <v>137</v>
      </c>
      <c r="F410" s="97"/>
      <c r="G410" s="97"/>
      <c r="H410" s="97" t="s">
        <v>138</v>
      </c>
      <c r="I410" s="97" t="s">
        <v>2231</v>
      </c>
      <c r="J410" s="97" t="s">
        <v>140</v>
      </c>
      <c r="K410" s="97">
        <v>144993.125</v>
      </c>
      <c r="L410" s="97">
        <v>112172.516</v>
      </c>
      <c r="M410" s="97">
        <v>544955.22629999998</v>
      </c>
      <c r="N410" s="97">
        <v>612226.05240000004</v>
      </c>
      <c r="O410" s="97">
        <v>52.258985010000004</v>
      </c>
      <c r="P410" s="97">
        <v>-8.8063026430000004</v>
      </c>
    </row>
    <row r="411" spans="1:16" x14ac:dyDescent="0.3">
      <c r="A411" s="97" t="s">
        <v>2232</v>
      </c>
      <c r="B411" s="97" t="s">
        <v>2233</v>
      </c>
      <c r="C411" s="97" t="s">
        <v>2234</v>
      </c>
      <c r="D411" s="97" t="s">
        <v>144</v>
      </c>
      <c r="E411" s="97" t="s">
        <v>137</v>
      </c>
      <c r="F411" s="97"/>
      <c r="G411" s="97"/>
      <c r="H411" s="97" t="s">
        <v>138</v>
      </c>
      <c r="I411" s="97" t="s">
        <v>2235</v>
      </c>
      <c r="J411" s="97" t="s">
        <v>140</v>
      </c>
      <c r="K411" s="97">
        <v>188432.95300000001</v>
      </c>
      <c r="L411" s="97">
        <v>73721.760999999999</v>
      </c>
      <c r="M411" s="97">
        <v>588385.49060000002</v>
      </c>
      <c r="N411" s="97">
        <v>573783.34340000001</v>
      </c>
      <c r="O411" s="97">
        <v>51.916061550000002</v>
      </c>
      <c r="P411" s="97">
        <v>-8.1688303070000003</v>
      </c>
    </row>
    <row r="412" spans="1:16" x14ac:dyDescent="0.3">
      <c r="A412" s="97" t="s">
        <v>2236</v>
      </c>
      <c r="B412" s="97" t="s">
        <v>2237</v>
      </c>
      <c r="C412" s="97" t="s">
        <v>2238</v>
      </c>
      <c r="D412" s="97" t="s">
        <v>2239</v>
      </c>
      <c r="E412" s="97" t="s">
        <v>407</v>
      </c>
      <c r="F412" s="97" t="s">
        <v>246</v>
      </c>
      <c r="G412" s="97" t="s">
        <v>2240</v>
      </c>
      <c r="H412" s="97" t="s">
        <v>247</v>
      </c>
      <c r="I412" s="97" t="s">
        <v>2241</v>
      </c>
      <c r="J412" s="97" t="s">
        <v>249</v>
      </c>
      <c r="K412" s="97">
        <v>274681.875</v>
      </c>
      <c r="L412" s="97">
        <v>275600.43800000002</v>
      </c>
      <c r="M412" s="97">
        <v>674616.91740000003</v>
      </c>
      <c r="N412" s="97">
        <v>775618.07129999995</v>
      </c>
      <c r="O412" s="97">
        <v>53.724883239999997</v>
      </c>
      <c r="P412" s="97">
        <v>-6.8693417400000003</v>
      </c>
    </row>
    <row r="413" spans="1:16" x14ac:dyDescent="0.3">
      <c r="A413" s="97" t="s">
        <v>2242</v>
      </c>
      <c r="B413" s="97" t="s">
        <v>2243</v>
      </c>
      <c r="C413" s="97" t="s">
        <v>2244</v>
      </c>
      <c r="D413" s="97" t="s">
        <v>2245</v>
      </c>
      <c r="E413" s="97" t="s">
        <v>1610</v>
      </c>
      <c r="F413" s="97" t="s">
        <v>444</v>
      </c>
      <c r="G413" s="97"/>
      <c r="H413" s="97" t="s">
        <v>437</v>
      </c>
      <c r="I413" s="97" t="s">
        <v>2246</v>
      </c>
      <c r="J413" s="97" t="s">
        <v>439</v>
      </c>
      <c r="K413" s="97">
        <v>217215.04699999999</v>
      </c>
      <c r="L413" s="97">
        <v>416511.34399999998</v>
      </c>
      <c r="M413" s="97">
        <v>617163.21849999996</v>
      </c>
      <c r="N413" s="97">
        <v>916498.92279999994</v>
      </c>
      <c r="O413" s="97">
        <v>54.995791840000003</v>
      </c>
      <c r="P413" s="97">
        <v>-7.7317795619999998</v>
      </c>
    </row>
    <row r="414" spans="1:16" x14ac:dyDescent="0.3">
      <c r="A414" s="97" t="s">
        <v>2247</v>
      </c>
      <c r="B414" s="97" t="s">
        <v>2248</v>
      </c>
      <c r="C414" s="97" t="s">
        <v>2249</v>
      </c>
      <c r="D414" s="97" t="s">
        <v>2250</v>
      </c>
      <c r="E414" s="97" t="s">
        <v>2251</v>
      </c>
      <c r="F414" s="97" t="s">
        <v>706</v>
      </c>
      <c r="G414" s="97"/>
      <c r="H414" s="97" t="s">
        <v>307</v>
      </c>
      <c r="I414" s="97" t="s">
        <v>2252</v>
      </c>
      <c r="J414" s="97" t="s">
        <v>309</v>
      </c>
      <c r="K414" s="97">
        <v>61220.324000000001</v>
      </c>
      <c r="L414" s="97">
        <v>253128.984</v>
      </c>
      <c r="M414" s="97">
        <v>461201.23759999999</v>
      </c>
      <c r="N414" s="97">
        <v>753152.60210000002</v>
      </c>
      <c r="O414" s="97">
        <v>53.510014869999999</v>
      </c>
      <c r="P414" s="97">
        <v>-10.09263823</v>
      </c>
    </row>
    <row r="415" spans="1:16" x14ac:dyDescent="0.3">
      <c r="A415" s="97" t="s">
        <v>2253</v>
      </c>
      <c r="B415" s="97" t="s">
        <v>2254</v>
      </c>
      <c r="C415" s="97" t="s">
        <v>2254</v>
      </c>
      <c r="D415" s="97" t="s">
        <v>2255</v>
      </c>
      <c r="E415" s="97" t="s">
        <v>2256</v>
      </c>
      <c r="F415" s="97" t="s">
        <v>380</v>
      </c>
      <c r="G415" s="97"/>
      <c r="H415" s="97" t="s">
        <v>381</v>
      </c>
      <c r="I415" s="97" t="s">
        <v>2257</v>
      </c>
      <c r="J415" s="97" t="s">
        <v>383</v>
      </c>
      <c r="K415" s="97">
        <v>256245.40599999999</v>
      </c>
      <c r="L415" s="97">
        <v>293373</v>
      </c>
      <c r="M415" s="97">
        <v>656184.51470000006</v>
      </c>
      <c r="N415" s="97">
        <v>793386.90240000002</v>
      </c>
      <c r="O415" s="97">
        <v>53.886850000000003</v>
      </c>
      <c r="P415" s="97">
        <v>-7.1453643319999998</v>
      </c>
    </row>
    <row r="416" spans="1:16" x14ac:dyDescent="0.3">
      <c r="A416" s="97" t="s">
        <v>2258</v>
      </c>
      <c r="B416" s="97" t="s">
        <v>432</v>
      </c>
      <c r="C416" s="97" t="s">
        <v>2259</v>
      </c>
      <c r="D416" s="97" t="s">
        <v>2260</v>
      </c>
      <c r="E416" s="97" t="s">
        <v>2261</v>
      </c>
      <c r="F416" s="97" t="s">
        <v>706</v>
      </c>
      <c r="G416" s="97"/>
      <c r="H416" s="97" t="s">
        <v>307</v>
      </c>
      <c r="I416" s="97" t="s">
        <v>2262</v>
      </c>
      <c r="J416" s="97" t="s">
        <v>309</v>
      </c>
      <c r="K416" s="97">
        <v>104474.898</v>
      </c>
      <c r="L416" s="97">
        <v>257537.96900000001</v>
      </c>
      <c r="M416" s="97">
        <v>504446.51419999998</v>
      </c>
      <c r="N416" s="97">
        <v>757560.40410000004</v>
      </c>
      <c r="O416" s="97">
        <v>53.559247370000001</v>
      </c>
      <c r="P416" s="97">
        <v>-9.4422618529999998</v>
      </c>
    </row>
    <row r="417" spans="1:16" x14ac:dyDescent="0.3">
      <c r="A417" s="97" t="s">
        <v>2263</v>
      </c>
      <c r="B417" s="97" t="s">
        <v>2264</v>
      </c>
      <c r="C417" s="97" t="s">
        <v>2265</v>
      </c>
      <c r="D417" s="97" t="s">
        <v>605</v>
      </c>
      <c r="E417" s="97" t="s">
        <v>2266</v>
      </c>
      <c r="F417" s="97"/>
      <c r="G417" s="97"/>
      <c r="H417" s="97" t="s">
        <v>159</v>
      </c>
      <c r="I417" s="97" t="s">
        <v>2267</v>
      </c>
      <c r="J417" s="97" t="s">
        <v>430</v>
      </c>
      <c r="K417" s="97">
        <v>183992.06299999999</v>
      </c>
      <c r="L417" s="97">
        <v>159531.56299999999</v>
      </c>
      <c r="M417" s="97">
        <v>583946.02040000004</v>
      </c>
      <c r="N417" s="97">
        <v>659574.68669999996</v>
      </c>
      <c r="O417" s="97">
        <v>52.687081849999998</v>
      </c>
      <c r="P417" s="97">
        <v>-8.2374519300000006</v>
      </c>
    </row>
    <row r="418" spans="1:16" x14ac:dyDescent="0.3">
      <c r="A418" s="97" t="s">
        <v>2268</v>
      </c>
      <c r="B418" s="97" t="s">
        <v>1695</v>
      </c>
      <c r="C418" s="97" t="s">
        <v>1695</v>
      </c>
      <c r="D418" s="97" t="s">
        <v>2269</v>
      </c>
      <c r="E418" s="97" t="s">
        <v>2270</v>
      </c>
      <c r="F418" s="97" t="s">
        <v>898</v>
      </c>
      <c r="G418" s="97"/>
      <c r="H418" s="97" t="s">
        <v>232</v>
      </c>
      <c r="I418" s="97" t="s">
        <v>2271</v>
      </c>
      <c r="J418" s="97" t="s">
        <v>234</v>
      </c>
      <c r="K418" s="97">
        <v>225220.75</v>
      </c>
      <c r="L418" s="97">
        <v>268867.59399999998</v>
      </c>
      <c r="M418" s="97">
        <v>625166.4118</v>
      </c>
      <c r="N418" s="97">
        <v>768886.94149999996</v>
      </c>
      <c r="O418" s="97">
        <v>53.669123229999997</v>
      </c>
      <c r="P418" s="97">
        <v>-7.6191675730000004</v>
      </c>
    </row>
    <row r="419" spans="1:16" x14ac:dyDescent="0.3">
      <c r="A419" s="97" t="s">
        <v>2272</v>
      </c>
      <c r="B419" s="97" t="s">
        <v>2273</v>
      </c>
      <c r="C419" s="97" t="s">
        <v>2274</v>
      </c>
      <c r="D419" s="97" t="s">
        <v>1095</v>
      </c>
      <c r="E419" s="97" t="s">
        <v>306</v>
      </c>
      <c r="F419" s="97"/>
      <c r="G419" s="97"/>
      <c r="H419" s="97" t="s">
        <v>307</v>
      </c>
      <c r="I419" s="97" t="s">
        <v>2275</v>
      </c>
      <c r="J419" s="97" t="s">
        <v>309</v>
      </c>
      <c r="K419" s="97">
        <v>147548.359</v>
      </c>
      <c r="L419" s="97">
        <v>257628.734</v>
      </c>
      <c r="M419" s="97">
        <v>547510.69469999999</v>
      </c>
      <c r="N419" s="97">
        <v>757650.91839999997</v>
      </c>
      <c r="O419" s="97">
        <v>53.566131820000003</v>
      </c>
      <c r="P419" s="97">
        <v>-8.7923727340000006</v>
      </c>
    </row>
    <row r="420" spans="1:16" x14ac:dyDescent="0.3">
      <c r="A420" s="97" t="s">
        <v>2276</v>
      </c>
      <c r="B420" s="97" t="s">
        <v>2277</v>
      </c>
      <c r="C420" s="97" t="s">
        <v>2278</v>
      </c>
      <c r="D420" s="97" t="s">
        <v>2279</v>
      </c>
      <c r="E420" s="97" t="s">
        <v>2280</v>
      </c>
      <c r="F420" s="97"/>
      <c r="G420" s="97"/>
      <c r="H420" s="97" t="s">
        <v>546</v>
      </c>
      <c r="I420" s="97" t="s">
        <v>2281</v>
      </c>
      <c r="J420" s="97" t="s">
        <v>548</v>
      </c>
      <c r="K420" s="97">
        <v>135297.25</v>
      </c>
      <c r="L420" s="97">
        <v>330049.34399999998</v>
      </c>
      <c r="M420" s="97">
        <v>535262.61239999998</v>
      </c>
      <c r="N420" s="97">
        <v>830055.98800000001</v>
      </c>
      <c r="O420" s="97">
        <v>54.215307750000001</v>
      </c>
      <c r="P420" s="97">
        <v>-8.9925370640000004</v>
      </c>
    </row>
    <row r="421" spans="1:16" x14ac:dyDescent="0.3">
      <c r="A421" s="97" t="s">
        <v>2282</v>
      </c>
      <c r="B421" s="97" t="s">
        <v>2283</v>
      </c>
      <c r="C421" s="97" t="s">
        <v>2283</v>
      </c>
      <c r="D421" s="97" t="s">
        <v>2284</v>
      </c>
      <c r="E421" s="97" t="s">
        <v>1292</v>
      </c>
      <c r="F421" s="97" t="s">
        <v>1780</v>
      </c>
      <c r="G421" s="97"/>
      <c r="H421" s="97" t="s">
        <v>138</v>
      </c>
      <c r="I421" s="97" t="s">
        <v>2285</v>
      </c>
      <c r="J421" s="97" t="s">
        <v>140</v>
      </c>
      <c r="K421" s="97">
        <v>136922.17199999999</v>
      </c>
      <c r="L421" s="97">
        <v>35723.394999999997</v>
      </c>
      <c r="M421" s="97">
        <v>536885.59450000001</v>
      </c>
      <c r="N421" s="97">
        <v>535793.44079999998</v>
      </c>
      <c r="O421" s="97">
        <v>51.57114559</v>
      </c>
      <c r="P421" s="97">
        <v>-8.9104894760000004</v>
      </c>
    </row>
    <row r="422" spans="1:16" x14ac:dyDescent="0.3">
      <c r="A422" s="97" t="s">
        <v>2286</v>
      </c>
      <c r="B422" s="97" t="s">
        <v>2287</v>
      </c>
      <c r="C422" s="97" t="s">
        <v>2287</v>
      </c>
      <c r="D422" s="97" t="s">
        <v>2288</v>
      </c>
      <c r="E422" s="97" t="s">
        <v>137</v>
      </c>
      <c r="F422" s="97"/>
      <c r="G422" s="97"/>
      <c r="H422" s="97" t="s">
        <v>138</v>
      </c>
      <c r="I422" s="97" t="s">
        <v>2289</v>
      </c>
      <c r="J422" s="97" t="s">
        <v>140</v>
      </c>
      <c r="K422" s="97">
        <v>179530.641</v>
      </c>
      <c r="L422" s="97">
        <v>60857.91</v>
      </c>
      <c r="M422" s="97">
        <v>579485.02579999994</v>
      </c>
      <c r="N422" s="97">
        <v>560922.31090000004</v>
      </c>
      <c r="O422" s="97">
        <v>51.800196079999999</v>
      </c>
      <c r="P422" s="97">
        <v>-8.2974440630000004</v>
      </c>
    </row>
    <row r="423" spans="1:16" x14ac:dyDescent="0.3">
      <c r="A423" s="97" t="s">
        <v>2290</v>
      </c>
      <c r="B423" s="97" t="s">
        <v>2291</v>
      </c>
      <c r="C423" s="97" t="s">
        <v>2291</v>
      </c>
      <c r="D423" s="97" t="s">
        <v>2292</v>
      </c>
      <c r="E423" s="97" t="s">
        <v>2293</v>
      </c>
      <c r="F423" s="97" t="s">
        <v>2294</v>
      </c>
      <c r="G423" s="97"/>
      <c r="H423" s="97" t="s">
        <v>546</v>
      </c>
      <c r="I423" s="97" t="s">
        <v>2295</v>
      </c>
      <c r="J423" s="97" t="s">
        <v>548</v>
      </c>
      <c r="K423" s="97">
        <v>129738.43</v>
      </c>
      <c r="L423" s="97">
        <v>324504</v>
      </c>
      <c r="M423" s="97">
        <v>529704.96070000005</v>
      </c>
      <c r="N423" s="97">
        <v>824511.86869999999</v>
      </c>
      <c r="O423" s="97">
        <v>54.164767159999997</v>
      </c>
      <c r="P423" s="97">
        <v>-9.076434613</v>
      </c>
    </row>
    <row r="424" spans="1:16" x14ac:dyDescent="0.3">
      <c r="A424" s="97" t="s">
        <v>2296</v>
      </c>
      <c r="B424" s="97" t="s">
        <v>2297</v>
      </c>
      <c r="C424" s="97" t="s">
        <v>2297</v>
      </c>
      <c r="D424" s="97" t="s">
        <v>1014</v>
      </c>
      <c r="E424" s="97" t="s">
        <v>465</v>
      </c>
      <c r="F424" s="97"/>
      <c r="G424" s="97"/>
      <c r="H424" s="97" t="s">
        <v>466</v>
      </c>
      <c r="I424" s="97" t="s">
        <v>2298</v>
      </c>
      <c r="J424" s="97" t="s">
        <v>468</v>
      </c>
      <c r="K424" s="97">
        <v>137562.32800000001</v>
      </c>
      <c r="L424" s="97">
        <v>273024.875</v>
      </c>
      <c r="M424" s="97">
        <v>537526.89780000004</v>
      </c>
      <c r="N424" s="97">
        <v>773043.7953</v>
      </c>
      <c r="O424" s="97">
        <v>53.703347809999997</v>
      </c>
      <c r="P424" s="97">
        <v>-8.9461560640000002</v>
      </c>
    </row>
    <row r="425" spans="1:16" x14ac:dyDescent="0.3">
      <c r="A425" s="97" t="s">
        <v>2299</v>
      </c>
      <c r="B425" s="97" t="s">
        <v>1027</v>
      </c>
      <c r="C425" s="97" t="s">
        <v>2300</v>
      </c>
      <c r="D425" s="97" t="s">
        <v>1129</v>
      </c>
      <c r="E425" s="97" t="s">
        <v>158</v>
      </c>
      <c r="F425" s="97"/>
      <c r="G425" s="97"/>
      <c r="H425" s="97" t="s">
        <v>159</v>
      </c>
      <c r="I425" s="97" t="s">
        <v>2301</v>
      </c>
      <c r="J425" s="97" t="s">
        <v>161</v>
      </c>
      <c r="K425" s="97">
        <v>219261.04699999999</v>
      </c>
      <c r="L425" s="97">
        <v>121850.57</v>
      </c>
      <c r="M425" s="97">
        <v>619207.20530000003</v>
      </c>
      <c r="N425" s="97">
        <v>621901.62049999996</v>
      </c>
      <c r="O425" s="97">
        <v>52.348370809999999</v>
      </c>
      <c r="P425" s="97">
        <v>-7.7180853980000004</v>
      </c>
    </row>
    <row r="426" spans="1:16" x14ac:dyDescent="0.3">
      <c r="A426" s="97" t="s">
        <v>2302</v>
      </c>
      <c r="B426" s="97" t="s">
        <v>2303</v>
      </c>
      <c r="C426" s="97" t="s">
        <v>2303</v>
      </c>
      <c r="D426" s="97" t="s">
        <v>2304</v>
      </c>
      <c r="E426" s="97" t="s">
        <v>202</v>
      </c>
      <c r="F426" s="97"/>
      <c r="G426" s="97"/>
      <c r="H426" s="97" t="s">
        <v>203</v>
      </c>
      <c r="I426" s="97" t="s">
        <v>2305</v>
      </c>
      <c r="J426" s="97" t="s">
        <v>205</v>
      </c>
      <c r="K426" s="97">
        <v>262749.81099999999</v>
      </c>
      <c r="L426" s="97">
        <v>210384.04199999999</v>
      </c>
      <c r="M426" s="97">
        <v>662687.07629999996</v>
      </c>
      <c r="N426" s="97">
        <v>710415.78890000004</v>
      </c>
      <c r="O426" s="97">
        <v>53.14057236</v>
      </c>
      <c r="P426" s="97">
        <v>-7.063058711</v>
      </c>
    </row>
    <row r="427" spans="1:16" x14ac:dyDescent="0.3">
      <c r="A427" s="97" t="s">
        <v>2306</v>
      </c>
      <c r="B427" s="97" t="s">
        <v>2307</v>
      </c>
      <c r="C427" s="97" t="s">
        <v>2307</v>
      </c>
      <c r="D427" s="97" t="s">
        <v>1516</v>
      </c>
      <c r="E427" s="97" t="s">
        <v>138</v>
      </c>
      <c r="F427" s="97"/>
      <c r="G427" s="97"/>
      <c r="H427" s="97" t="s">
        <v>138</v>
      </c>
      <c r="I427" s="97" t="s">
        <v>2308</v>
      </c>
      <c r="J427" s="97" t="s">
        <v>347</v>
      </c>
      <c r="K427" s="97">
        <v>169211.03700000001</v>
      </c>
      <c r="L427" s="97">
        <v>70701.376000000004</v>
      </c>
      <c r="M427" s="97">
        <v>569167.69739999995</v>
      </c>
      <c r="N427" s="97">
        <v>570763.71310000005</v>
      </c>
      <c r="O427" s="97">
        <v>51.888186400000002</v>
      </c>
      <c r="P427" s="97">
        <v>-8.4479067410000006</v>
      </c>
    </row>
    <row r="428" spans="1:16" x14ac:dyDescent="0.3">
      <c r="A428" s="97" t="s">
        <v>2309</v>
      </c>
      <c r="B428" s="97" t="s">
        <v>432</v>
      </c>
      <c r="C428" s="97" t="s">
        <v>2310</v>
      </c>
      <c r="D428" s="97" t="s">
        <v>2311</v>
      </c>
      <c r="E428" s="97" t="s">
        <v>1134</v>
      </c>
      <c r="F428" s="97" t="s">
        <v>741</v>
      </c>
      <c r="G428" s="97" t="s">
        <v>465</v>
      </c>
      <c r="H428" s="97" t="s">
        <v>466</v>
      </c>
      <c r="I428" s="97" t="s">
        <v>2312</v>
      </c>
      <c r="J428" s="97" t="s">
        <v>468</v>
      </c>
      <c r="K428" s="97">
        <v>122770.4</v>
      </c>
      <c r="L428" s="97">
        <v>311099.7</v>
      </c>
      <c r="M428" s="97">
        <v>522738.36070000002</v>
      </c>
      <c r="N428" s="97">
        <v>811110.49439999997</v>
      </c>
      <c r="O428" s="97">
        <v>54.043370299999999</v>
      </c>
      <c r="P428" s="97">
        <v>-9.1796684420000005</v>
      </c>
    </row>
    <row r="429" spans="1:16" x14ac:dyDescent="0.3">
      <c r="A429" s="97" t="s">
        <v>2313</v>
      </c>
      <c r="B429" s="97" t="s">
        <v>2314</v>
      </c>
      <c r="C429" s="97" t="s">
        <v>2315</v>
      </c>
      <c r="D429" s="97" t="s">
        <v>2316</v>
      </c>
      <c r="E429" s="97" t="s">
        <v>269</v>
      </c>
      <c r="F429" s="97"/>
      <c r="G429" s="97"/>
      <c r="H429" s="97" t="s">
        <v>262</v>
      </c>
      <c r="I429" s="97" t="s">
        <v>2317</v>
      </c>
      <c r="J429" s="97" t="s">
        <v>264</v>
      </c>
      <c r="K429" s="97">
        <v>229990.18799999999</v>
      </c>
      <c r="L429" s="97">
        <v>189442.891</v>
      </c>
      <c r="M429" s="97">
        <v>629934.39789999998</v>
      </c>
      <c r="N429" s="97">
        <v>689479.32420000003</v>
      </c>
      <c r="O429" s="97">
        <v>52.95525945</v>
      </c>
      <c r="P429" s="97">
        <v>-7.5545100300000003</v>
      </c>
    </row>
    <row r="430" spans="1:16" x14ac:dyDescent="0.3">
      <c r="A430" s="97" t="s">
        <v>2318</v>
      </c>
      <c r="B430" s="97" t="s">
        <v>2319</v>
      </c>
      <c r="C430" s="97" t="s">
        <v>2319</v>
      </c>
      <c r="D430" s="97" t="s">
        <v>2320</v>
      </c>
      <c r="E430" s="97" t="s">
        <v>1095</v>
      </c>
      <c r="F430" s="97" t="s">
        <v>306</v>
      </c>
      <c r="G430" s="97"/>
      <c r="H430" s="97" t="s">
        <v>307</v>
      </c>
      <c r="I430" s="97" t="s">
        <v>2321</v>
      </c>
      <c r="J430" s="97" t="s">
        <v>309</v>
      </c>
      <c r="K430" s="97">
        <v>143746.609</v>
      </c>
      <c r="L430" s="97">
        <v>251794.90599999999</v>
      </c>
      <c r="M430" s="97">
        <v>543709.73259999999</v>
      </c>
      <c r="N430" s="97">
        <v>751818.36780000001</v>
      </c>
      <c r="O430" s="97">
        <v>53.513328790000003</v>
      </c>
      <c r="P430" s="97">
        <v>-8.8486960650000004</v>
      </c>
    </row>
    <row r="431" spans="1:16" x14ac:dyDescent="0.3">
      <c r="A431" s="97" t="s">
        <v>2322</v>
      </c>
      <c r="B431" s="97" t="s">
        <v>2323</v>
      </c>
      <c r="C431" s="97" t="s">
        <v>2324</v>
      </c>
      <c r="D431" s="97" t="s">
        <v>2325</v>
      </c>
      <c r="E431" s="97" t="s">
        <v>1488</v>
      </c>
      <c r="F431" s="97" t="s">
        <v>137</v>
      </c>
      <c r="G431" s="97"/>
      <c r="H431" s="97" t="s">
        <v>138</v>
      </c>
      <c r="I431" s="97" t="s">
        <v>2326</v>
      </c>
      <c r="J431" s="97" t="s">
        <v>140</v>
      </c>
      <c r="K431" s="97">
        <v>61713.188000000002</v>
      </c>
      <c r="L431" s="97">
        <v>48524.550999999999</v>
      </c>
      <c r="M431" s="97">
        <v>461692.8774</v>
      </c>
      <c r="N431" s="97">
        <v>548592.25410000002</v>
      </c>
      <c r="O431" s="97">
        <v>51.672708720000003</v>
      </c>
      <c r="P431" s="97">
        <v>-9.9997544010000006</v>
      </c>
    </row>
    <row r="432" spans="1:16" x14ac:dyDescent="0.3">
      <c r="A432" s="97" t="s">
        <v>2327</v>
      </c>
      <c r="B432" s="97" t="s">
        <v>2328</v>
      </c>
      <c r="C432" s="97" t="s">
        <v>2329</v>
      </c>
      <c r="D432" s="97" t="s">
        <v>2330</v>
      </c>
      <c r="E432" s="97" t="s">
        <v>2331</v>
      </c>
      <c r="F432" s="97" t="s">
        <v>137</v>
      </c>
      <c r="G432" s="97"/>
      <c r="H432" s="97" t="s">
        <v>138</v>
      </c>
      <c r="I432" s="97" t="s">
        <v>2332</v>
      </c>
      <c r="J432" s="97" t="s">
        <v>140</v>
      </c>
      <c r="K432" s="97">
        <v>160165.45300000001</v>
      </c>
      <c r="L432" s="97">
        <v>63562.934000000001</v>
      </c>
      <c r="M432" s="97">
        <v>560124.02249999996</v>
      </c>
      <c r="N432" s="97">
        <v>563626.85759999999</v>
      </c>
      <c r="O432" s="97">
        <v>51.823461680000001</v>
      </c>
      <c r="P432" s="97">
        <v>-8.5784563190000007</v>
      </c>
    </row>
    <row r="433" spans="1:16" x14ac:dyDescent="0.3">
      <c r="A433" s="97" t="s">
        <v>2333</v>
      </c>
      <c r="B433" s="97" t="s">
        <v>2334</v>
      </c>
      <c r="C433" s="97" t="s">
        <v>2334</v>
      </c>
      <c r="D433" s="97" t="s">
        <v>1857</v>
      </c>
      <c r="E433" s="97" t="s">
        <v>137</v>
      </c>
      <c r="F433" s="97"/>
      <c r="G433" s="97"/>
      <c r="H433" s="97" t="s">
        <v>138</v>
      </c>
      <c r="I433" s="97" t="s">
        <v>2335</v>
      </c>
      <c r="J433" s="97" t="s">
        <v>140</v>
      </c>
      <c r="K433" s="97">
        <v>183775.766</v>
      </c>
      <c r="L433" s="97">
        <v>68257.656000000003</v>
      </c>
      <c r="M433" s="97">
        <v>583729.27679999999</v>
      </c>
      <c r="N433" s="97">
        <v>568320.44039999996</v>
      </c>
      <c r="O433" s="97">
        <v>51.86683859</v>
      </c>
      <c r="P433" s="97">
        <v>-8.2362555739999994</v>
      </c>
    </row>
    <row r="434" spans="1:16" x14ac:dyDescent="0.3">
      <c r="A434" s="97" t="s">
        <v>2336</v>
      </c>
      <c r="B434" s="97" t="s">
        <v>2337</v>
      </c>
      <c r="C434" s="97" t="s">
        <v>2338</v>
      </c>
      <c r="D434" s="97" t="s">
        <v>2339</v>
      </c>
      <c r="E434" s="97" t="s">
        <v>474</v>
      </c>
      <c r="F434" s="97" t="s">
        <v>1780</v>
      </c>
      <c r="G434" s="97"/>
      <c r="H434" s="97" t="s">
        <v>138</v>
      </c>
      <c r="I434" s="97" t="s">
        <v>2340</v>
      </c>
      <c r="J434" s="97" t="s">
        <v>140</v>
      </c>
      <c r="K434" s="97">
        <v>141102.15599999999</v>
      </c>
      <c r="L434" s="97">
        <v>71075.781000000003</v>
      </c>
      <c r="M434" s="97">
        <v>541064.87159999995</v>
      </c>
      <c r="N434" s="97">
        <v>571138.19039999996</v>
      </c>
      <c r="O434" s="97">
        <v>51.889290430000003</v>
      </c>
      <c r="P434" s="97">
        <v>-8.8561883219999995</v>
      </c>
    </row>
    <row r="435" spans="1:16" x14ac:dyDescent="0.3">
      <c r="A435" s="97" t="s">
        <v>2341</v>
      </c>
      <c r="B435" s="97" t="s">
        <v>2342</v>
      </c>
      <c r="C435" s="97" t="s">
        <v>2343</v>
      </c>
      <c r="D435" s="97" t="s">
        <v>2344</v>
      </c>
      <c r="E435" s="97" t="s">
        <v>2345</v>
      </c>
      <c r="F435" s="97" t="s">
        <v>592</v>
      </c>
      <c r="G435" s="97"/>
      <c r="H435" s="97" t="s">
        <v>594</v>
      </c>
      <c r="I435" s="97" t="s">
        <v>2346</v>
      </c>
      <c r="J435" s="97" t="s">
        <v>596</v>
      </c>
      <c r="K435" s="97">
        <v>198741.67199999999</v>
      </c>
      <c r="L435" s="97">
        <v>213550.859</v>
      </c>
      <c r="M435" s="97">
        <v>598692.74239999999</v>
      </c>
      <c r="N435" s="97">
        <v>713582.2659</v>
      </c>
      <c r="O435" s="97">
        <v>53.172714339999999</v>
      </c>
      <c r="P435" s="97">
        <v>-8.0195530500000007</v>
      </c>
    </row>
    <row r="436" spans="1:16" x14ac:dyDescent="0.3">
      <c r="A436" s="97" t="s">
        <v>2347</v>
      </c>
      <c r="B436" s="97" t="s">
        <v>2348</v>
      </c>
      <c r="C436" s="97" t="s">
        <v>2348</v>
      </c>
      <c r="D436" s="97" t="s">
        <v>2349</v>
      </c>
      <c r="E436" s="97" t="s">
        <v>380</v>
      </c>
      <c r="F436" s="97"/>
      <c r="G436" s="97"/>
      <c r="H436" s="97" t="s">
        <v>381</v>
      </c>
      <c r="I436" s="97" t="s">
        <v>2350</v>
      </c>
      <c r="J436" s="97" t="s">
        <v>383</v>
      </c>
      <c r="K436" s="97">
        <v>259843.31299999999</v>
      </c>
      <c r="L436" s="97">
        <v>314486.56300000002</v>
      </c>
      <c r="M436" s="97">
        <v>659781.75899999996</v>
      </c>
      <c r="N436" s="97">
        <v>814495.89729999995</v>
      </c>
      <c r="O436" s="97">
        <v>54.076108759999997</v>
      </c>
      <c r="P436" s="97">
        <v>-7.0865128180000001</v>
      </c>
    </row>
    <row r="437" spans="1:16" x14ac:dyDescent="0.3">
      <c r="A437" s="97" t="s">
        <v>2351</v>
      </c>
      <c r="B437" s="97" t="s">
        <v>2352</v>
      </c>
      <c r="C437" s="97" t="s">
        <v>2352</v>
      </c>
      <c r="D437" s="97" t="s">
        <v>2353</v>
      </c>
      <c r="E437" s="97" t="s">
        <v>2354</v>
      </c>
      <c r="F437" s="97"/>
      <c r="G437" s="97"/>
      <c r="H437" s="97" t="s">
        <v>307</v>
      </c>
      <c r="I437" s="97" t="s">
        <v>2355</v>
      </c>
      <c r="J437" s="97" t="s">
        <v>309</v>
      </c>
      <c r="K437" s="97">
        <v>93594.8</v>
      </c>
      <c r="L437" s="97">
        <v>205172.7</v>
      </c>
      <c r="M437" s="97">
        <v>493568.47830000002</v>
      </c>
      <c r="N437" s="97">
        <v>705206.47829999996</v>
      </c>
      <c r="O437" s="97">
        <v>53.086835630000003</v>
      </c>
      <c r="P437" s="97">
        <v>-9.5888146449999994</v>
      </c>
    </row>
    <row r="438" spans="1:16" x14ac:dyDescent="0.3">
      <c r="A438" s="97" t="s">
        <v>2356</v>
      </c>
      <c r="B438" s="97" t="s">
        <v>2357</v>
      </c>
      <c r="C438" s="97" t="s">
        <v>2357</v>
      </c>
      <c r="D438" s="97" t="s">
        <v>2358</v>
      </c>
      <c r="E438" s="97" t="s">
        <v>593</v>
      </c>
      <c r="F438" s="97" t="s">
        <v>592</v>
      </c>
      <c r="G438" s="97"/>
      <c r="H438" s="97" t="s">
        <v>594</v>
      </c>
      <c r="I438" s="97" t="s">
        <v>2359</v>
      </c>
      <c r="J438" s="97" t="s">
        <v>596</v>
      </c>
      <c r="K438" s="97">
        <v>205207.54699999999</v>
      </c>
      <c r="L438" s="97">
        <v>192670.5</v>
      </c>
      <c r="M438" s="97">
        <v>605157.11250000005</v>
      </c>
      <c r="N438" s="97">
        <v>692706.37060000002</v>
      </c>
      <c r="O438" s="97">
        <v>52.985072529999997</v>
      </c>
      <c r="P438" s="97">
        <v>-7.9231981500000002</v>
      </c>
    </row>
    <row r="439" spans="1:16" x14ac:dyDescent="0.3">
      <c r="A439" s="97" t="s">
        <v>2360</v>
      </c>
      <c r="B439" s="97" t="s">
        <v>2361</v>
      </c>
      <c r="C439" s="97" t="s">
        <v>2362</v>
      </c>
      <c r="D439" s="97" t="s">
        <v>2363</v>
      </c>
      <c r="E439" s="97" t="s">
        <v>2364</v>
      </c>
      <c r="F439" s="97" t="s">
        <v>2365</v>
      </c>
      <c r="G439" s="97" t="s">
        <v>2366</v>
      </c>
      <c r="H439" s="97" t="s">
        <v>159</v>
      </c>
      <c r="I439" s="97" t="s">
        <v>2367</v>
      </c>
      <c r="J439" s="97" t="s">
        <v>161</v>
      </c>
      <c r="K439" s="97">
        <v>220193.03400000001</v>
      </c>
      <c r="L439" s="97">
        <v>122492.29</v>
      </c>
      <c r="M439" s="97">
        <v>620138.995</v>
      </c>
      <c r="N439" s="97">
        <v>622543.1973</v>
      </c>
      <c r="O439" s="97">
        <v>52.35410409</v>
      </c>
      <c r="P439" s="97">
        <v>-7.7043707360000004</v>
      </c>
    </row>
    <row r="440" spans="1:16" x14ac:dyDescent="0.3">
      <c r="A440" s="97" t="s">
        <v>2368</v>
      </c>
      <c r="B440" s="97" t="s">
        <v>2369</v>
      </c>
      <c r="C440" s="97" t="s">
        <v>2369</v>
      </c>
      <c r="D440" s="97" t="s">
        <v>2370</v>
      </c>
      <c r="E440" s="97" t="s">
        <v>465</v>
      </c>
      <c r="F440" s="97"/>
      <c r="G440" s="97"/>
      <c r="H440" s="97" t="s">
        <v>466</v>
      </c>
      <c r="I440" s="97" t="s">
        <v>2371</v>
      </c>
      <c r="J440" s="97" t="s">
        <v>468</v>
      </c>
      <c r="K440" s="97">
        <v>118943.273</v>
      </c>
      <c r="L440" s="97">
        <v>258825.75</v>
      </c>
      <c r="M440" s="97">
        <v>518911.77850000001</v>
      </c>
      <c r="N440" s="97">
        <v>758847.82990000001</v>
      </c>
      <c r="O440" s="97">
        <v>53.573247340000002</v>
      </c>
      <c r="P440" s="97">
        <v>-9.2243202310000001</v>
      </c>
    </row>
    <row r="441" spans="1:16" x14ac:dyDescent="0.3">
      <c r="A441" s="97" t="s">
        <v>2372</v>
      </c>
      <c r="B441" s="97" t="s">
        <v>2373</v>
      </c>
      <c r="C441" s="97" t="s">
        <v>2373</v>
      </c>
      <c r="D441" s="97" t="s">
        <v>2374</v>
      </c>
      <c r="E441" s="97" t="s">
        <v>679</v>
      </c>
      <c r="F441" s="97"/>
      <c r="G441" s="97"/>
      <c r="H441" s="97" t="s">
        <v>151</v>
      </c>
      <c r="I441" s="97" t="s">
        <v>2375</v>
      </c>
      <c r="J441" s="97" t="s">
        <v>153</v>
      </c>
      <c r="K441" s="97">
        <v>92894.476999999999</v>
      </c>
      <c r="L441" s="97">
        <v>113105.05499999999</v>
      </c>
      <c r="M441" s="97">
        <v>492867.80540000001</v>
      </c>
      <c r="N441" s="97">
        <v>613158.67449999996</v>
      </c>
      <c r="O441" s="97">
        <v>52.259690990000003</v>
      </c>
      <c r="P441" s="97">
        <v>-9.5693466320000002</v>
      </c>
    </row>
    <row r="442" spans="1:16" x14ac:dyDescent="0.3">
      <c r="A442" s="97" t="s">
        <v>2376</v>
      </c>
      <c r="B442" s="97" t="s">
        <v>2377</v>
      </c>
      <c r="C442" s="97" t="s">
        <v>2378</v>
      </c>
      <c r="D442" s="97" t="s">
        <v>2379</v>
      </c>
      <c r="E442" s="97" t="s">
        <v>2380</v>
      </c>
      <c r="F442" s="97" t="s">
        <v>2381</v>
      </c>
      <c r="G442" s="97" t="s">
        <v>182</v>
      </c>
      <c r="H442" s="97" t="s">
        <v>175</v>
      </c>
      <c r="I442" s="97" t="s">
        <v>2382</v>
      </c>
      <c r="J442" s="97" t="s">
        <v>177</v>
      </c>
      <c r="K442" s="97">
        <v>318077.40600000002</v>
      </c>
      <c r="L442" s="97">
        <v>246712.20300000001</v>
      </c>
      <c r="M442" s="97">
        <v>718002.94649999996</v>
      </c>
      <c r="N442" s="97">
        <v>746735.82929999998</v>
      </c>
      <c r="O442" s="97">
        <v>53.4574529</v>
      </c>
      <c r="P442" s="97">
        <v>-6.2231261619999998</v>
      </c>
    </row>
    <row r="443" spans="1:16" x14ac:dyDescent="0.3">
      <c r="A443" s="97" t="s">
        <v>2383</v>
      </c>
      <c r="B443" s="97" t="s">
        <v>432</v>
      </c>
      <c r="C443" s="97" t="s">
        <v>2384</v>
      </c>
      <c r="D443" s="97" t="s">
        <v>2385</v>
      </c>
      <c r="E443" s="97" t="s">
        <v>586</v>
      </c>
      <c r="F443" s="97"/>
      <c r="G443" s="97"/>
      <c r="H443" s="97" t="s">
        <v>540</v>
      </c>
      <c r="I443" s="97" t="s">
        <v>2386</v>
      </c>
      <c r="J443" s="97" t="s">
        <v>542</v>
      </c>
      <c r="K443" s="97">
        <v>111549.42200000001</v>
      </c>
      <c r="L443" s="97">
        <v>130197.54700000001</v>
      </c>
      <c r="M443" s="97">
        <v>511518.82510000002</v>
      </c>
      <c r="N443" s="97">
        <v>630247.38230000006</v>
      </c>
      <c r="O443" s="97">
        <v>52.416567630000003</v>
      </c>
      <c r="P443" s="97">
        <v>-9.3007160009999996</v>
      </c>
    </row>
    <row r="444" spans="1:16" x14ac:dyDescent="0.3">
      <c r="A444" s="97" t="s">
        <v>2387</v>
      </c>
      <c r="B444" s="97" t="s">
        <v>2388</v>
      </c>
      <c r="C444" s="97" t="s">
        <v>2389</v>
      </c>
      <c r="D444" s="97" t="s">
        <v>592</v>
      </c>
      <c r="E444" s="97" t="s">
        <v>593</v>
      </c>
      <c r="F444" s="97"/>
      <c r="G444" s="97"/>
      <c r="H444" s="97" t="s">
        <v>594</v>
      </c>
      <c r="I444" s="97" t="s">
        <v>2390</v>
      </c>
      <c r="J444" s="97" t="s">
        <v>596</v>
      </c>
      <c r="K444" s="97">
        <v>205919.541</v>
      </c>
      <c r="L444" s="97">
        <v>204414.39199999999</v>
      </c>
      <c r="M444" s="97">
        <v>605869.01610000001</v>
      </c>
      <c r="N444" s="97">
        <v>704447.72880000004</v>
      </c>
      <c r="O444" s="97">
        <v>53.090589309999999</v>
      </c>
      <c r="P444" s="97">
        <v>-7.9123825439999997</v>
      </c>
    </row>
    <row r="445" spans="1:16" x14ac:dyDescent="0.3">
      <c r="A445" s="97" t="s">
        <v>2391</v>
      </c>
      <c r="B445" s="97" t="s">
        <v>2392</v>
      </c>
      <c r="C445" s="97" t="s">
        <v>2393</v>
      </c>
      <c r="D445" s="97" t="s">
        <v>2394</v>
      </c>
      <c r="E445" s="97" t="s">
        <v>2395</v>
      </c>
      <c r="F445" s="97" t="s">
        <v>2396</v>
      </c>
      <c r="G445" s="97"/>
      <c r="H445" s="97" t="s">
        <v>466</v>
      </c>
      <c r="I445" s="97" t="s">
        <v>2397</v>
      </c>
      <c r="J445" s="97" t="s">
        <v>468</v>
      </c>
      <c r="K445" s="97">
        <v>62495.913999999997</v>
      </c>
      <c r="L445" s="97">
        <v>320803.09399999998</v>
      </c>
      <c r="M445" s="97">
        <v>462476.91570000001</v>
      </c>
      <c r="N445" s="97">
        <v>820812.1189</v>
      </c>
      <c r="O445" s="97">
        <v>54.11794897</v>
      </c>
      <c r="P445" s="97">
        <v>-10.103638869999999</v>
      </c>
    </row>
    <row r="446" spans="1:16" x14ac:dyDescent="0.3">
      <c r="A446" s="97" t="s">
        <v>2398</v>
      </c>
      <c r="B446" s="97" t="s">
        <v>2399</v>
      </c>
      <c r="C446" s="97" t="s">
        <v>2400</v>
      </c>
      <c r="D446" s="97" t="s">
        <v>2401</v>
      </c>
      <c r="E446" s="97" t="s">
        <v>719</v>
      </c>
      <c r="F446" s="97" t="s">
        <v>137</v>
      </c>
      <c r="G446" s="97"/>
      <c r="H446" s="97" t="s">
        <v>138</v>
      </c>
      <c r="I446" s="97" t="s">
        <v>2402</v>
      </c>
      <c r="J446" s="97" t="s">
        <v>140</v>
      </c>
      <c r="K446" s="97">
        <v>196688.4</v>
      </c>
      <c r="L446" s="97">
        <v>93550.2</v>
      </c>
      <c r="M446" s="97">
        <v>596639.26699999999</v>
      </c>
      <c r="N446" s="97">
        <v>593607.46739999996</v>
      </c>
      <c r="O446" s="97">
        <v>52.094370920000003</v>
      </c>
      <c r="P446" s="97">
        <v>-8.0490466390000002</v>
      </c>
    </row>
    <row r="447" spans="1:16" x14ac:dyDescent="0.3">
      <c r="A447" s="97" t="s">
        <v>2403</v>
      </c>
      <c r="B447" s="97" t="s">
        <v>2404</v>
      </c>
      <c r="C447" s="97" t="s">
        <v>2405</v>
      </c>
      <c r="D447" s="97" t="s">
        <v>2406</v>
      </c>
      <c r="E447" s="97" t="s">
        <v>357</v>
      </c>
      <c r="F447" s="97"/>
      <c r="G447" s="97"/>
      <c r="H447" s="97" t="s">
        <v>138</v>
      </c>
      <c r="I447" s="97" t="s">
        <v>2407</v>
      </c>
      <c r="J447" s="97" t="s">
        <v>140</v>
      </c>
      <c r="K447" s="97">
        <v>120693.859</v>
      </c>
      <c r="L447" s="97">
        <v>33975.586000000003</v>
      </c>
      <c r="M447" s="97">
        <v>520660.76640000002</v>
      </c>
      <c r="N447" s="97">
        <v>534046.09719999996</v>
      </c>
      <c r="O447" s="97">
        <v>51.5533918</v>
      </c>
      <c r="P447" s="97">
        <v>-9.1441097819999992</v>
      </c>
    </row>
    <row r="448" spans="1:16" x14ac:dyDescent="0.3">
      <c r="A448" s="97" t="s">
        <v>2408</v>
      </c>
      <c r="B448" s="97" t="s">
        <v>2409</v>
      </c>
      <c r="C448" s="97" t="s">
        <v>2410</v>
      </c>
      <c r="D448" s="97" t="s">
        <v>845</v>
      </c>
      <c r="E448" s="97" t="s">
        <v>137</v>
      </c>
      <c r="F448" s="97"/>
      <c r="G448" s="97"/>
      <c r="H448" s="97" t="s">
        <v>138</v>
      </c>
      <c r="I448" s="97" t="s">
        <v>2411</v>
      </c>
      <c r="J448" s="97" t="s">
        <v>140</v>
      </c>
      <c r="K448" s="97">
        <v>137876.766</v>
      </c>
      <c r="L448" s="97">
        <v>76475.516000000003</v>
      </c>
      <c r="M448" s="97">
        <v>537840.20570000005</v>
      </c>
      <c r="N448" s="97">
        <v>576536.78</v>
      </c>
      <c r="O448" s="97">
        <v>51.937462799999999</v>
      </c>
      <c r="P448" s="97">
        <v>-8.9040028870000008</v>
      </c>
    </row>
    <row r="449" spans="1:16" x14ac:dyDescent="0.3">
      <c r="A449" s="97" t="s">
        <v>2412</v>
      </c>
      <c r="B449" s="97" t="s">
        <v>2413</v>
      </c>
      <c r="C449" s="97" t="s">
        <v>2414</v>
      </c>
      <c r="D449" s="97" t="s">
        <v>479</v>
      </c>
      <c r="E449" s="97" t="s">
        <v>2415</v>
      </c>
      <c r="F449" s="97" t="s">
        <v>289</v>
      </c>
      <c r="G449" s="97"/>
      <c r="H449" s="97" t="s">
        <v>290</v>
      </c>
      <c r="I449" s="97" t="s">
        <v>2416</v>
      </c>
      <c r="J449" s="97" t="s">
        <v>292</v>
      </c>
      <c r="K449" s="97">
        <v>292258.81300000002</v>
      </c>
      <c r="L449" s="97">
        <v>194112.34400000001</v>
      </c>
      <c r="M449" s="97">
        <v>692189.63529999997</v>
      </c>
      <c r="N449" s="97">
        <v>694147.43900000001</v>
      </c>
      <c r="O449" s="97">
        <v>52.990120159999996</v>
      </c>
      <c r="P449" s="97">
        <v>-6.6268778499999996</v>
      </c>
    </row>
    <row r="450" spans="1:16" x14ac:dyDescent="0.3">
      <c r="A450" s="97" t="s">
        <v>2417</v>
      </c>
      <c r="B450" s="97" t="s">
        <v>2418</v>
      </c>
      <c r="C450" s="97" t="s">
        <v>2419</v>
      </c>
      <c r="D450" s="97" t="s">
        <v>552</v>
      </c>
      <c r="E450" s="97" t="s">
        <v>137</v>
      </c>
      <c r="F450" s="97"/>
      <c r="G450" s="97"/>
      <c r="H450" s="97" t="s">
        <v>138</v>
      </c>
      <c r="I450" s="97" t="s">
        <v>2420</v>
      </c>
      <c r="J450" s="97" t="s">
        <v>140</v>
      </c>
      <c r="K450" s="97">
        <v>175154.109</v>
      </c>
      <c r="L450" s="97">
        <v>111351.80499999999</v>
      </c>
      <c r="M450" s="97">
        <v>575109.70990000002</v>
      </c>
      <c r="N450" s="97">
        <v>611405.35459999996</v>
      </c>
      <c r="O450" s="97">
        <v>52.253798410000002</v>
      </c>
      <c r="P450" s="97">
        <v>-8.3645511270000004</v>
      </c>
    </row>
    <row r="451" spans="1:16" x14ac:dyDescent="0.3">
      <c r="A451" s="97" t="s">
        <v>2421</v>
      </c>
      <c r="B451" s="97" t="s">
        <v>2422</v>
      </c>
      <c r="C451" s="97" t="s">
        <v>2422</v>
      </c>
      <c r="D451" s="97" t="s">
        <v>2423</v>
      </c>
      <c r="E451" s="97" t="s">
        <v>719</v>
      </c>
      <c r="F451" s="97"/>
      <c r="G451" s="97"/>
      <c r="H451" s="97" t="s">
        <v>138</v>
      </c>
      <c r="I451" s="97" t="s">
        <v>2424</v>
      </c>
      <c r="J451" s="97" t="s">
        <v>140</v>
      </c>
      <c r="K451" s="97">
        <v>154193.641</v>
      </c>
      <c r="L451" s="97">
        <v>103997.211</v>
      </c>
      <c r="M451" s="97">
        <v>554153.71629999997</v>
      </c>
      <c r="N451" s="97">
        <v>604052.4584</v>
      </c>
      <c r="O451" s="97">
        <v>52.186363800000002</v>
      </c>
      <c r="P451" s="97">
        <v>-8.6704656989999993</v>
      </c>
    </row>
    <row r="452" spans="1:16" x14ac:dyDescent="0.3">
      <c r="A452" s="97" t="s">
        <v>2425</v>
      </c>
      <c r="B452" s="97" t="s">
        <v>2426</v>
      </c>
      <c r="C452" s="97" t="s">
        <v>2427</v>
      </c>
      <c r="D452" s="97" t="s">
        <v>2428</v>
      </c>
      <c r="E452" s="97" t="s">
        <v>196</v>
      </c>
      <c r="F452" s="97"/>
      <c r="G452" s="97"/>
      <c r="H452" s="97" t="s">
        <v>175</v>
      </c>
      <c r="I452" s="97" t="s">
        <v>2429</v>
      </c>
      <c r="J452" s="97" t="s">
        <v>198</v>
      </c>
      <c r="K452" s="97">
        <v>315972.39299999998</v>
      </c>
      <c r="L452" s="97">
        <v>235597.28700000001</v>
      </c>
      <c r="M452" s="97">
        <v>715898.32790000003</v>
      </c>
      <c r="N452" s="97">
        <v>735623.31900000002</v>
      </c>
      <c r="O452" s="97">
        <v>53.358099850000002</v>
      </c>
      <c r="P452" s="97">
        <v>-6.2588828569999997</v>
      </c>
    </row>
    <row r="453" spans="1:16" x14ac:dyDescent="0.3">
      <c r="A453" s="97" t="s">
        <v>2430</v>
      </c>
      <c r="B453" s="97" t="s">
        <v>2431</v>
      </c>
      <c r="C453" s="97" t="s">
        <v>2431</v>
      </c>
      <c r="D453" s="97" t="s">
        <v>934</v>
      </c>
      <c r="E453" s="97" t="s">
        <v>137</v>
      </c>
      <c r="F453" s="97"/>
      <c r="G453" s="97"/>
      <c r="H453" s="97" t="s">
        <v>138</v>
      </c>
      <c r="I453" s="97" t="s">
        <v>2432</v>
      </c>
      <c r="J453" s="97" t="s">
        <v>140</v>
      </c>
      <c r="K453" s="97">
        <v>147151.84400000001</v>
      </c>
      <c r="L453" s="97">
        <v>43537.714999999997</v>
      </c>
      <c r="M453" s="97">
        <v>547113.10660000006</v>
      </c>
      <c r="N453" s="97">
        <v>543606.02209999994</v>
      </c>
      <c r="O453" s="97">
        <v>51.642423010000002</v>
      </c>
      <c r="P453" s="97">
        <v>-8.764140738</v>
      </c>
    </row>
    <row r="454" spans="1:16" x14ac:dyDescent="0.3">
      <c r="A454" s="97" t="s">
        <v>2433</v>
      </c>
      <c r="B454" s="97" t="s">
        <v>2434</v>
      </c>
      <c r="C454" s="97" t="s">
        <v>2434</v>
      </c>
      <c r="D454" s="97" t="s">
        <v>2435</v>
      </c>
      <c r="E454" s="97" t="s">
        <v>465</v>
      </c>
      <c r="F454" s="97"/>
      <c r="G454" s="97"/>
      <c r="H454" s="97" t="s">
        <v>466</v>
      </c>
      <c r="I454" s="97" t="s">
        <v>2436</v>
      </c>
      <c r="J454" s="97" t="s">
        <v>468</v>
      </c>
      <c r="K454" s="97">
        <v>129075.211</v>
      </c>
      <c r="L454" s="97">
        <v>285899.46899999998</v>
      </c>
      <c r="M454" s="97">
        <v>529041.67839999998</v>
      </c>
      <c r="N454" s="97">
        <v>785915.66040000005</v>
      </c>
      <c r="O454" s="97">
        <v>53.81791415</v>
      </c>
      <c r="P454" s="97">
        <v>-9.0775983329999992</v>
      </c>
    </row>
    <row r="455" spans="1:16" x14ac:dyDescent="0.3">
      <c r="A455" s="97" t="s">
        <v>2437</v>
      </c>
      <c r="B455" s="97" t="s">
        <v>2438</v>
      </c>
      <c r="C455" s="97" t="s">
        <v>2439</v>
      </c>
      <c r="D455" s="97" t="s">
        <v>2440</v>
      </c>
      <c r="E455" s="97" t="s">
        <v>2441</v>
      </c>
      <c r="F455" s="97" t="s">
        <v>137</v>
      </c>
      <c r="G455" s="97"/>
      <c r="H455" s="97" t="s">
        <v>138</v>
      </c>
      <c r="I455" s="97" t="s">
        <v>2442</v>
      </c>
      <c r="J455" s="97" t="s">
        <v>347</v>
      </c>
      <c r="K455" s="97">
        <v>166982.095</v>
      </c>
      <c r="L455" s="97">
        <v>71055.574999999997</v>
      </c>
      <c r="M455" s="97">
        <v>566939.23730000004</v>
      </c>
      <c r="N455" s="97">
        <v>571117.84790000005</v>
      </c>
      <c r="O455" s="97">
        <v>51.891241989999997</v>
      </c>
      <c r="P455" s="97">
        <v>-8.4803127519999997</v>
      </c>
    </row>
    <row r="456" spans="1:16" x14ac:dyDescent="0.3">
      <c r="A456" s="97" t="s">
        <v>2443</v>
      </c>
      <c r="B456" s="97" t="s">
        <v>2444</v>
      </c>
      <c r="C456" s="97" t="s">
        <v>2444</v>
      </c>
      <c r="D456" s="97" t="s">
        <v>1116</v>
      </c>
      <c r="E456" s="97" t="s">
        <v>2445</v>
      </c>
      <c r="F456" s="97"/>
      <c r="G456" s="97"/>
      <c r="H456" s="97" t="s">
        <v>211</v>
      </c>
      <c r="I456" s="97" t="s">
        <v>2446</v>
      </c>
      <c r="J456" s="97" t="s">
        <v>213</v>
      </c>
      <c r="K456" s="97">
        <v>263757.06</v>
      </c>
      <c r="L456" s="97">
        <v>114984.07799999999</v>
      </c>
      <c r="M456" s="97">
        <v>663693.59889999998</v>
      </c>
      <c r="N456" s="97">
        <v>615036.3689</v>
      </c>
      <c r="O456" s="97">
        <v>52.283309320000001</v>
      </c>
      <c r="P456" s="97">
        <v>-7.0664948430000001</v>
      </c>
    </row>
    <row r="457" spans="1:16" x14ac:dyDescent="0.3">
      <c r="A457" s="97" t="s">
        <v>2447</v>
      </c>
      <c r="B457" s="97" t="s">
        <v>2448</v>
      </c>
      <c r="C457" s="97" t="s">
        <v>2449</v>
      </c>
      <c r="D457" s="97" t="s">
        <v>2450</v>
      </c>
      <c r="E457" s="97" t="s">
        <v>2193</v>
      </c>
      <c r="F457" s="97" t="s">
        <v>246</v>
      </c>
      <c r="G457" s="97"/>
      <c r="H457" s="97" t="s">
        <v>247</v>
      </c>
      <c r="I457" s="97" t="s">
        <v>2451</v>
      </c>
      <c r="J457" s="97" t="s">
        <v>249</v>
      </c>
      <c r="K457" s="97">
        <v>255563.503</v>
      </c>
      <c r="L457" s="97">
        <v>280258.31300000002</v>
      </c>
      <c r="M457" s="97">
        <v>655502.6888</v>
      </c>
      <c r="N457" s="97">
        <v>780275.04460000002</v>
      </c>
      <c r="O457" s="97">
        <v>53.769110390000002</v>
      </c>
      <c r="P457" s="97">
        <v>-7.1581001649999996</v>
      </c>
    </row>
    <row r="458" spans="1:16" x14ac:dyDescent="0.3">
      <c r="A458" s="97" t="s">
        <v>2452</v>
      </c>
      <c r="B458" s="97" t="s">
        <v>2453</v>
      </c>
      <c r="C458" s="97" t="s">
        <v>2454</v>
      </c>
      <c r="D458" s="97" t="s">
        <v>2455</v>
      </c>
      <c r="E458" s="97" t="s">
        <v>306</v>
      </c>
      <c r="F458" s="97"/>
      <c r="G458" s="97"/>
      <c r="H458" s="97" t="s">
        <v>307</v>
      </c>
      <c r="I458" s="97" t="s">
        <v>2456</v>
      </c>
      <c r="J458" s="97" t="s">
        <v>309</v>
      </c>
      <c r="K458" s="97">
        <v>72521.672000000006</v>
      </c>
      <c r="L458" s="97">
        <v>239752.359</v>
      </c>
      <c r="M458" s="97">
        <v>472500.07799999998</v>
      </c>
      <c r="N458" s="97">
        <v>739778.79909999995</v>
      </c>
      <c r="O458" s="97">
        <v>53.392754879999998</v>
      </c>
      <c r="P458" s="97">
        <v>-9.9169793930000001</v>
      </c>
    </row>
    <row r="459" spans="1:16" x14ac:dyDescent="0.3">
      <c r="A459" s="97" t="s">
        <v>2457</v>
      </c>
      <c r="B459" s="97" t="s">
        <v>2458</v>
      </c>
      <c r="C459" s="97" t="s">
        <v>2458</v>
      </c>
      <c r="D459" s="97" t="s">
        <v>474</v>
      </c>
      <c r="E459" s="97" t="s">
        <v>137</v>
      </c>
      <c r="F459" s="97"/>
      <c r="G459" s="97"/>
      <c r="H459" s="97" t="s">
        <v>138</v>
      </c>
      <c r="I459" s="97" t="s">
        <v>2459</v>
      </c>
      <c r="J459" s="97" t="s">
        <v>140</v>
      </c>
      <c r="K459" s="97">
        <v>126987.04700000001</v>
      </c>
      <c r="L459" s="97">
        <v>68246.523000000001</v>
      </c>
      <c r="M459" s="97">
        <v>526952.78700000001</v>
      </c>
      <c r="N459" s="97">
        <v>568309.6189</v>
      </c>
      <c r="O459" s="97">
        <v>51.862198300000003</v>
      </c>
      <c r="P459" s="97">
        <v>-9.0605709900000004</v>
      </c>
    </row>
    <row r="460" spans="1:16" x14ac:dyDescent="0.3">
      <c r="A460" s="97" t="s">
        <v>2460</v>
      </c>
      <c r="B460" s="97" t="s">
        <v>2461</v>
      </c>
      <c r="C460" s="97" t="s">
        <v>2462</v>
      </c>
      <c r="D460" s="97" t="s">
        <v>1220</v>
      </c>
      <c r="E460" s="97" t="s">
        <v>2463</v>
      </c>
      <c r="F460" s="97" t="s">
        <v>1725</v>
      </c>
      <c r="G460" s="97"/>
      <c r="H460" s="97" t="s">
        <v>290</v>
      </c>
      <c r="I460" s="97" t="s">
        <v>2464</v>
      </c>
      <c r="J460" s="97" t="s">
        <v>292</v>
      </c>
      <c r="K460" s="97">
        <v>319153.84399999998</v>
      </c>
      <c r="L460" s="97">
        <v>188059.484</v>
      </c>
      <c r="M460" s="97">
        <v>719078.84109999996</v>
      </c>
      <c r="N460" s="97">
        <v>688095.73990000004</v>
      </c>
      <c r="O460" s="97">
        <v>52.930458309999999</v>
      </c>
      <c r="P460" s="97">
        <v>-6.2287848620000004</v>
      </c>
    </row>
    <row r="461" spans="1:16" x14ac:dyDescent="0.3">
      <c r="A461" s="97" t="s">
        <v>2465</v>
      </c>
      <c r="B461" s="97" t="s">
        <v>2466</v>
      </c>
      <c r="C461" s="97" t="s">
        <v>2467</v>
      </c>
      <c r="D461" s="97" t="s">
        <v>2467</v>
      </c>
      <c r="E461" s="97" t="s">
        <v>389</v>
      </c>
      <c r="F461" s="97"/>
      <c r="G461" s="97"/>
      <c r="H461" s="97" t="s">
        <v>389</v>
      </c>
      <c r="I461" s="97" t="s">
        <v>2468</v>
      </c>
      <c r="J461" s="97" t="s">
        <v>2218</v>
      </c>
      <c r="K461" s="97">
        <v>260616.02299999999</v>
      </c>
      <c r="L461" s="97">
        <v>110931.034</v>
      </c>
      <c r="M461" s="97">
        <v>660553.21660000004</v>
      </c>
      <c r="N461" s="97">
        <v>610984.21459999995</v>
      </c>
      <c r="O461" s="97">
        <v>52.24724543</v>
      </c>
      <c r="P461" s="97">
        <v>-7.1132416100000002</v>
      </c>
    </row>
    <row r="462" spans="1:16" x14ac:dyDescent="0.3">
      <c r="A462" s="97" t="s">
        <v>2469</v>
      </c>
      <c r="B462" s="97" t="s">
        <v>2470</v>
      </c>
      <c r="C462" s="97" t="s">
        <v>2470</v>
      </c>
      <c r="D462" s="97" t="s">
        <v>2471</v>
      </c>
      <c r="E462" s="97" t="s">
        <v>2472</v>
      </c>
      <c r="F462" s="97" t="s">
        <v>742</v>
      </c>
      <c r="G462" s="97"/>
      <c r="H462" s="97" t="s">
        <v>546</v>
      </c>
      <c r="I462" s="97" t="s">
        <v>2473</v>
      </c>
      <c r="J462" s="97" t="s">
        <v>548</v>
      </c>
      <c r="K462" s="97">
        <v>166195.70000000001</v>
      </c>
      <c r="L462" s="97">
        <v>305143.09999999998</v>
      </c>
      <c r="M462" s="97">
        <v>566154.272</v>
      </c>
      <c r="N462" s="97">
        <v>805154.94629999995</v>
      </c>
      <c r="O462" s="97">
        <v>53.994531739999999</v>
      </c>
      <c r="P462" s="97">
        <v>-8.5161590119999993</v>
      </c>
    </row>
    <row r="463" spans="1:16" x14ac:dyDescent="0.3">
      <c r="A463" s="97" t="s">
        <v>2474</v>
      </c>
      <c r="B463" s="97" t="s">
        <v>2475</v>
      </c>
      <c r="C463" s="97" t="s">
        <v>2475</v>
      </c>
      <c r="D463" s="97" t="s">
        <v>2476</v>
      </c>
      <c r="E463" s="97" t="s">
        <v>2477</v>
      </c>
      <c r="F463" s="97"/>
      <c r="G463" s="97"/>
      <c r="H463" s="97" t="s">
        <v>159</v>
      </c>
      <c r="I463" s="97" t="s">
        <v>2478</v>
      </c>
      <c r="J463" s="97" t="s">
        <v>430</v>
      </c>
      <c r="K463" s="97">
        <v>215836.71900000001</v>
      </c>
      <c r="L463" s="97">
        <v>175426.375</v>
      </c>
      <c r="M463" s="97">
        <v>615783.90249999997</v>
      </c>
      <c r="N463" s="97">
        <v>675465.90350000001</v>
      </c>
      <c r="O463" s="97">
        <v>52.829915990000003</v>
      </c>
      <c r="P463" s="97">
        <v>-7.7657777809999997</v>
      </c>
    </row>
    <row r="464" spans="1:16" x14ac:dyDescent="0.3">
      <c r="A464" s="97" t="s">
        <v>2479</v>
      </c>
      <c r="B464" s="97" t="s">
        <v>1150</v>
      </c>
      <c r="C464" s="97" t="s">
        <v>2480</v>
      </c>
      <c r="D464" s="97" t="s">
        <v>2481</v>
      </c>
      <c r="E464" s="97" t="s">
        <v>289</v>
      </c>
      <c r="F464" s="97"/>
      <c r="G464" s="97"/>
      <c r="H464" s="97" t="s">
        <v>290</v>
      </c>
      <c r="I464" s="97" t="s">
        <v>2482</v>
      </c>
      <c r="J464" s="97" t="s">
        <v>292</v>
      </c>
      <c r="K464" s="97">
        <v>329226.74400000001</v>
      </c>
      <c r="L464" s="97">
        <v>212638.23499999999</v>
      </c>
      <c r="M464" s="97">
        <v>729149.70180000004</v>
      </c>
      <c r="N464" s="97">
        <v>712669.14269999997</v>
      </c>
      <c r="O464" s="97">
        <v>53.148857800000002</v>
      </c>
      <c r="P464" s="97">
        <v>-6.0692370840000001</v>
      </c>
    </row>
    <row r="465" spans="1:16" x14ac:dyDescent="0.3">
      <c r="A465" s="97" t="s">
        <v>2483</v>
      </c>
      <c r="B465" s="97" t="s">
        <v>2484</v>
      </c>
      <c r="C465" s="97" t="s">
        <v>2484</v>
      </c>
      <c r="D465" s="97" t="s">
        <v>2485</v>
      </c>
      <c r="E465" s="97" t="s">
        <v>2486</v>
      </c>
      <c r="F465" s="97" t="s">
        <v>674</v>
      </c>
      <c r="G465" s="97"/>
      <c r="H465" s="97" t="s">
        <v>466</v>
      </c>
      <c r="I465" s="97" t="s">
        <v>2487</v>
      </c>
      <c r="J465" s="97" t="s">
        <v>468</v>
      </c>
      <c r="K465" s="97">
        <v>78493.375</v>
      </c>
      <c r="L465" s="97">
        <v>335194.96899999998</v>
      </c>
      <c r="M465" s="97">
        <v>478471.00569999998</v>
      </c>
      <c r="N465" s="97">
        <v>835200.80660000001</v>
      </c>
      <c r="O465" s="97">
        <v>54.25119866</v>
      </c>
      <c r="P465" s="97">
        <v>-9.8649436070000007</v>
      </c>
    </row>
    <row r="466" spans="1:16" x14ac:dyDescent="0.3">
      <c r="A466" s="97" t="s">
        <v>2488</v>
      </c>
      <c r="B466" s="97" t="s">
        <v>2489</v>
      </c>
      <c r="C466" s="97" t="s">
        <v>2489</v>
      </c>
      <c r="D466" s="97" t="s">
        <v>1163</v>
      </c>
      <c r="E466" s="97" t="s">
        <v>674</v>
      </c>
      <c r="F466" s="97"/>
      <c r="G466" s="97"/>
      <c r="H466" s="97" t="s">
        <v>466</v>
      </c>
      <c r="I466" s="97" t="s">
        <v>2490</v>
      </c>
      <c r="J466" s="97" t="s">
        <v>468</v>
      </c>
      <c r="K466" s="97">
        <v>83179.304999999993</v>
      </c>
      <c r="L466" s="97">
        <v>338757.46899999998</v>
      </c>
      <c r="M466" s="97">
        <v>483155.9448</v>
      </c>
      <c r="N466" s="97">
        <v>838762.51379999996</v>
      </c>
      <c r="O466" s="97">
        <v>54.284277269999997</v>
      </c>
      <c r="P466" s="97">
        <v>-9.7944791379999998</v>
      </c>
    </row>
    <row r="467" spans="1:16" x14ac:dyDescent="0.3">
      <c r="A467" s="97" t="s">
        <v>2491</v>
      </c>
      <c r="B467" s="97" t="s">
        <v>2492</v>
      </c>
      <c r="C467" s="97" t="s">
        <v>2493</v>
      </c>
      <c r="D467" s="97" t="s">
        <v>2494</v>
      </c>
      <c r="E467" s="97" t="s">
        <v>306</v>
      </c>
      <c r="F467" s="97"/>
      <c r="G467" s="97"/>
      <c r="H467" s="97" t="s">
        <v>307</v>
      </c>
      <c r="I467" s="97" t="s">
        <v>2495</v>
      </c>
      <c r="J467" s="97" t="s">
        <v>309</v>
      </c>
      <c r="K467" s="97">
        <v>141848.31299999999</v>
      </c>
      <c r="L467" s="97">
        <v>196058.734</v>
      </c>
      <c r="M467" s="97">
        <v>541811.54579999996</v>
      </c>
      <c r="N467" s="97">
        <v>696094.21539999999</v>
      </c>
      <c r="O467" s="97">
        <v>53.012384359999999</v>
      </c>
      <c r="P467" s="97">
        <v>-8.8671225160000002</v>
      </c>
    </row>
    <row r="468" spans="1:16" x14ac:dyDescent="0.3">
      <c r="A468" s="97" t="s">
        <v>2496</v>
      </c>
      <c r="B468" s="97" t="s">
        <v>2497</v>
      </c>
      <c r="C468" s="97" t="s">
        <v>2497</v>
      </c>
      <c r="D468" s="97" t="s">
        <v>767</v>
      </c>
      <c r="E468" s="97" t="s">
        <v>449</v>
      </c>
      <c r="F468" s="97"/>
      <c r="G468" s="97"/>
      <c r="H468" s="97" t="s">
        <v>151</v>
      </c>
      <c r="I468" s="97" t="s">
        <v>2498</v>
      </c>
      <c r="J468" s="97" t="s">
        <v>153</v>
      </c>
      <c r="K468" s="97">
        <v>96889.290999999997</v>
      </c>
      <c r="L468" s="97">
        <v>138252.334</v>
      </c>
      <c r="M468" s="97">
        <v>496861.89610000001</v>
      </c>
      <c r="N468" s="97">
        <v>638300.51379999996</v>
      </c>
      <c r="O468" s="97">
        <v>52.486360099999999</v>
      </c>
      <c r="P468" s="97">
        <v>-9.5185910140000001</v>
      </c>
    </row>
    <row r="469" spans="1:16" x14ac:dyDescent="0.3">
      <c r="A469" s="97" t="s">
        <v>2499</v>
      </c>
      <c r="B469" s="97" t="s">
        <v>2500</v>
      </c>
      <c r="C469" s="97" t="s">
        <v>2501</v>
      </c>
      <c r="D469" s="97" t="s">
        <v>2502</v>
      </c>
      <c r="E469" s="97" t="s">
        <v>137</v>
      </c>
      <c r="F469" s="97"/>
      <c r="G469" s="97"/>
      <c r="H469" s="97" t="s">
        <v>138</v>
      </c>
      <c r="I469" s="97" t="s">
        <v>2503</v>
      </c>
      <c r="J469" s="97" t="s">
        <v>140</v>
      </c>
      <c r="K469" s="97">
        <v>128678.992</v>
      </c>
      <c r="L469" s="97">
        <v>36851.906000000003</v>
      </c>
      <c r="M469" s="97">
        <v>528644.19570000004</v>
      </c>
      <c r="N469" s="97">
        <v>536921.75399999996</v>
      </c>
      <c r="O469" s="97">
        <v>51.580304630000001</v>
      </c>
      <c r="P469" s="97">
        <v>-9.0295897020000009</v>
      </c>
    </row>
    <row r="470" spans="1:16" x14ac:dyDescent="0.3">
      <c r="A470" s="97" t="s">
        <v>2504</v>
      </c>
      <c r="B470" s="97" t="s">
        <v>2505</v>
      </c>
      <c r="C470" s="97" t="s">
        <v>2505</v>
      </c>
      <c r="D470" s="97" t="s">
        <v>2506</v>
      </c>
      <c r="E470" s="97" t="s">
        <v>2507</v>
      </c>
      <c r="F470" s="97" t="s">
        <v>1095</v>
      </c>
      <c r="G470" s="97"/>
      <c r="H470" s="97" t="s">
        <v>307</v>
      </c>
      <c r="I470" s="97" t="s">
        <v>2508</v>
      </c>
      <c r="J470" s="97" t="s">
        <v>309</v>
      </c>
      <c r="K470" s="97">
        <v>147527.28099999999</v>
      </c>
      <c r="L470" s="97">
        <v>238783.82800000001</v>
      </c>
      <c r="M470" s="97">
        <v>547489.52020000003</v>
      </c>
      <c r="N470" s="97">
        <v>738810.07310000004</v>
      </c>
      <c r="O470" s="97">
        <v>53.396828419999999</v>
      </c>
      <c r="P470" s="97">
        <v>-8.7895426509999997</v>
      </c>
    </row>
    <row r="471" spans="1:16" x14ac:dyDescent="0.3">
      <c r="A471" s="97" t="s">
        <v>2509</v>
      </c>
      <c r="B471" s="97" t="s">
        <v>2510</v>
      </c>
      <c r="C471" s="97" t="s">
        <v>2510</v>
      </c>
      <c r="D471" s="97" t="s">
        <v>2511</v>
      </c>
      <c r="E471" s="97" t="s">
        <v>1174</v>
      </c>
      <c r="F471" s="97" t="s">
        <v>586</v>
      </c>
      <c r="G471" s="97"/>
      <c r="H471" s="97" t="s">
        <v>540</v>
      </c>
      <c r="I471" s="97" t="s">
        <v>2512</v>
      </c>
      <c r="J471" s="97" t="s">
        <v>542</v>
      </c>
      <c r="K471" s="97">
        <v>173648.93799999999</v>
      </c>
      <c r="L471" s="97">
        <v>126192.516</v>
      </c>
      <c r="M471" s="97">
        <v>573604.94330000004</v>
      </c>
      <c r="N471" s="97">
        <v>626242.87710000004</v>
      </c>
      <c r="O471" s="97">
        <v>52.387092160000002</v>
      </c>
      <c r="P471" s="97">
        <v>-8.3877538470000008</v>
      </c>
    </row>
    <row r="472" spans="1:16" x14ac:dyDescent="0.3">
      <c r="A472" s="97" t="s">
        <v>2513</v>
      </c>
      <c r="B472" s="97" t="s">
        <v>2514</v>
      </c>
      <c r="C472" s="97" t="s">
        <v>2514</v>
      </c>
      <c r="D472" s="97" t="s">
        <v>2515</v>
      </c>
      <c r="E472" s="97" t="s">
        <v>674</v>
      </c>
      <c r="F472" s="97"/>
      <c r="G472" s="97"/>
      <c r="H472" s="97" t="s">
        <v>466</v>
      </c>
      <c r="I472" s="97" t="s">
        <v>2516</v>
      </c>
      <c r="J472" s="97" t="s">
        <v>468</v>
      </c>
      <c r="K472" s="97">
        <v>105242.56299999999</v>
      </c>
      <c r="L472" s="97">
        <v>263238.68800000002</v>
      </c>
      <c r="M472" s="97">
        <v>505214.04440000001</v>
      </c>
      <c r="N472" s="97">
        <v>763259.89049999998</v>
      </c>
      <c r="O472" s="97">
        <v>53.610589279999999</v>
      </c>
      <c r="P472" s="97">
        <v>-9.4324114340000005</v>
      </c>
    </row>
    <row r="473" spans="1:16" x14ac:dyDescent="0.3">
      <c r="A473" s="97" t="s">
        <v>2517</v>
      </c>
      <c r="B473" s="97" t="s">
        <v>2518</v>
      </c>
      <c r="C473" s="97" t="s">
        <v>1496</v>
      </c>
      <c r="D473" s="97" t="s">
        <v>2519</v>
      </c>
      <c r="E473" s="97" t="s">
        <v>586</v>
      </c>
      <c r="F473" s="97"/>
      <c r="G473" s="97"/>
      <c r="H473" s="97" t="s">
        <v>540</v>
      </c>
      <c r="I473" s="97" t="s">
        <v>2520</v>
      </c>
      <c r="J473" s="97" t="s">
        <v>542</v>
      </c>
      <c r="K473" s="97">
        <v>141306.18799999999</v>
      </c>
      <c r="L473" s="97">
        <v>154574.391</v>
      </c>
      <c r="M473" s="97">
        <v>541269.31339999998</v>
      </c>
      <c r="N473" s="97">
        <v>654618.81310000003</v>
      </c>
      <c r="O473" s="97">
        <v>52.639599150000002</v>
      </c>
      <c r="P473" s="97">
        <v>-8.8677436549999999</v>
      </c>
    </row>
    <row r="474" spans="1:16" x14ac:dyDescent="0.3">
      <c r="A474" s="97" t="s">
        <v>2521</v>
      </c>
      <c r="B474" s="97" t="s">
        <v>2522</v>
      </c>
      <c r="C474" s="97" t="s">
        <v>2522</v>
      </c>
      <c r="D474" s="97" t="s">
        <v>2523</v>
      </c>
      <c r="E474" s="97" t="s">
        <v>2524</v>
      </c>
      <c r="F474" s="97" t="s">
        <v>1946</v>
      </c>
      <c r="G474" s="97"/>
      <c r="H474" s="97" t="s">
        <v>612</v>
      </c>
      <c r="I474" s="97" t="s">
        <v>2525</v>
      </c>
      <c r="J474" s="97" t="s">
        <v>614</v>
      </c>
      <c r="K474" s="97">
        <v>117982.531</v>
      </c>
      <c r="L474" s="97">
        <v>157175.67199999999</v>
      </c>
      <c r="M474" s="97">
        <v>517950.6949</v>
      </c>
      <c r="N474" s="97">
        <v>657219.66009999998</v>
      </c>
      <c r="O474" s="97">
        <v>52.659946779999999</v>
      </c>
      <c r="P474" s="97">
        <v>-9.212849877</v>
      </c>
    </row>
    <row r="475" spans="1:16" x14ac:dyDescent="0.3">
      <c r="A475" s="97" t="s">
        <v>2526</v>
      </c>
      <c r="B475" s="97" t="s">
        <v>2527</v>
      </c>
      <c r="C475" s="97" t="s">
        <v>2527</v>
      </c>
      <c r="D475" s="97" t="s">
        <v>2528</v>
      </c>
      <c r="E475" s="97" t="s">
        <v>137</v>
      </c>
      <c r="F475" s="97"/>
      <c r="G475" s="97"/>
      <c r="H475" s="97" t="s">
        <v>138</v>
      </c>
      <c r="I475" s="97" t="s">
        <v>2529</v>
      </c>
      <c r="J475" s="97" t="s">
        <v>140</v>
      </c>
      <c r="K475" s="97">
        <v>161358.09400000001</v>
      </c>
      <c r="L475" s="97">
        <v>73019.195000000007</v>
      </c>
      <c r="M475" s="97">
        <v>561316.45810000005</v>
      </c>
      <c r="N475" s="97">
        <v>573081.07559999998</v>
      </c>
      <c r="O475" s="97">
        <v>51.908527120000002</v>
      </c>
      <c r="P475" s="97">
        <v>-8.5622178089999998</v>
      </c>
    </row>
    <row r="476" spans="1:16" x14ac:dyDescent="0.3">
      <c r="A476" s="97" t="s">
        <v>2530</v>
      </c>
      <c r="B476" s="97" t="s">
        <v>2531</v>
      </c>
      <c r="C476" s="97" t="s">
        <v>2532</v>
      </c>
      <c r="D476" s="97" t="s">
        <v>2533</v>
      </c>
      <c r="E476" s="97" t="s">
        <v>2534</v>
      </c>
      <c r="F476" s="97"/>
      <c r="G476" s="97"/>
      <c r="H476" s="97" t="s">
        <v>232</v>
      </c>
      <c r="I476" s="97" t="s">
        <v>2535</v>
      </c>
      <c r="J476" s="97" t="s">
        <v>234</v>
      </c>
      <c r="K476" s="97">
        <v>213227.69399999999</v>
      </c>
      <c r="L476" s="97">
        <v>275887.51500000001</v>
      </c>
      <c r="M476" s="97">
        <v>613175.97699999996</v>
      </c>
      <c r="N476" s="97">
        <v>775905.41399999999</v>
      </c>
      <c r="O476" s="97">
        <v>53.732633110000002</v>
      </c>
      <c r="P476" s="97">
        <v>-7.800313557</v>
      </c>
    </row>
    <row r="477" spans="1:16" x14ac:dyDescent="0.3">
      <c r="A477" s="97" t="s">
        <v>2536</v>
      </c>
      <c r="B477" s="97" t="s">
        <v>2537</v>
      </c>
      <c r="C477" s="97" t="s">
        <v>2538</v>
      </c>
      <c r="D477" s="97" t="s">
        <v>2539</v>
      </c>
      <c r="E477" s="97" t="s">
        <v>2540</v>
      </c>
      <c r="F477" s="97" t="s">
        <v>1488</v>
      </c>
      <c r="G477" s="97" t="s">
        <v>137</v>
      </c>
      <c r="H477" s="97" t="s">
        <v>138</v>
      </c>
      <c r="I477" s="97" t="s">
        <v>2541</v>
      </c>
      <c r="J477" s="97" t="s">
        <v>140</v>
      </c>
      <c r="K477" s="97">
        <v>87607.547000000006</v>
      </c>
      <c r="L477" s="97">
        <v>40389.370999999999</v>
      </c>
      <c r="M477" s="97">
        <v>487581.61459999997</v>
      </c>
      <c r="N477" s="97">
        <v>540458.68310000002</v>
      </c>
      <c r="O477" s="97">
        <v>51.60539644</v>
      </c>
      <c r="P477" s="97">
        <v>-9.6230034040000003</v>
      </c>
    </row>
    <row r="478" spans="1:16" x14ac:dyDescent="0.3">
      <c r="A478" s="97" t="s">
        <v>2542</v>
      </c>
      <c r="B478" s="97" t="s">
        <v>2543</v>
      </c>
      <c r="C478" s="97" t="s">
        <v>2543</v>
      </c>
      <c r="D478" s="97" t="s">
        <v>2544</v>
      </c>
      <c r="E478" s="97" t="s">
        <v>289</v>
      </c>
      <c r="F478" s="97"/>
      <c r="G478" s="97"/>
      <c r="H478" s="97" t="s">
        <v>290</v>
      </c>
      <c r="I478" s="97" t="s">
        <v>2545</v>
      </c>
      <c r="J478" s="97" t="s">
        <v>292</v>
      </c>
      <c r="K478" s="97">
        <v>293962.18800000002</v>
      </c>
      <c r="L478" s="97">
        <v>184803.40599999999</v>
      </c>
      <c r="M478" s="97">
        <v>693892.59380000003</v>
      </c>
      <c r="N478" s="97">
        <v>684840.49719999998</v>
      </c>
      <c r="O478" s="97">
        <v>52.906203040000001</v>
      </c>
      <c r="P478" s="97">
        <v>-6.6042160279999997</v>
      </c>
    </row>
    <row r="479" spans="1:16" x14ac:dyDescent="0.3">
      <c r="A479" s="97" t="s">
        <v>2546</v>
      </c>
      <c r="B479" s="97" t="s">
        <v>2547</v>
      </c>
      <c r="C479" s="97" t="s">
        <v>2547</v>
      </c>
      <c r="D479" s="97" t="s">
        <v>2548</v>
      </c>
      <c r="E479" s="97" t="s">
        <v>2549</v>
      </c>
      <c r="F479" s="97" t="s">
        <v>261</v>
      </c>
      <c r="G479" s="97"/>
      <c r="H479" s="97" t="s">
        <v>262</v>
      </c>
      <c r="I479" s="97" t="s">
        <v>2550</v>
      </c>
      <c r="J479" s="97" t="s">
        <v>264</v>
      </c>
      <c r="K479" s="97">
        <v>223906.42199999999</v>
      </c>
      <c r="L479" s="97">
        <v>182454.234</v>
      </c>
      <c r="M479" s="97">
        <v>623851.90489999996</v>
      </c>
      <c r="N479" s="97">
        <v>682492.20530000003</v>
      </c>
      <c r="O479" s="97">
        <v>52.892768240000002</v>
      </c>
      <c r="P479" s="97">
        <v>-7.6455420649999999</v>
      </c>
    </row>
    <row r="480" spans="1:16" x14ac:dyDescent="0.3">
      <c r="A480" s="97" t="s">
        <v>2551</v>
      </c>
      <c r="B480" s="97" t="s">
        <v>2552</v>
      </c>
      <c r="C480" s="97" t="s">
        <v>2553</v>
      </c>
      <c r="D480" s="97" t="s">
        <v>2554</v>
      </c>
      <c r="E480" s="97" t="s">
        <v>449</v>
      </c>
      <c r="F480" s="97"/>
      <c r="G480" s="97"/>
      <c r="H480" s="97" t="s">
        <v>151</v>
      </c>
      <c r="I480" s="97" t="s">
        <v>2555</v>
      </c>
      <c r="J480" s="97" t="s">
        <v>153</v>
      </c>
      <c r="K480" s="97">
        <v>52097.785000000003</v>
      </c>
      <c r="L480" s="97">
        <v>82997.226999999999</v>
      </c>
      <c r="M480" s="97">
        <v>452079.73619999998</v>
      </c>
      <c r="N480" s="97">
        <v>583057.55709999998</v>
      </c>
      <c r="O480" s="97">
        <v>51.979860690000002</v>
      </c>
      <c r="P480" s="97">
        <v>-10.15336615</v>
      </c>
    </row>
    <row r="481" spans="1:16" x14ac:dyDescent="0.3">
      <c r="A481" s="97" t="s">
        <v>2556</v>
      </c>
      <c r="B481" s="97" t="s">
        <v>2557</v>
      </c>
      <c r="C481" s="97" t="s">
        <v>2558</v>
      </c>
      <c r="D481" s="97" t="s">
        <v>2559</v>
      </c>
      <c r="E481" s="97" t="s">
        <v>706</v>
      </c>
      <c r="F481" s="97"/>
      <c r="G481" s="97"/>
      <c r="H481" s="97" t="s">
        <v>307</v>
      </c>
      <c r="I481" s="97" t="s">
        <v>2560</v>
      </c>
      <c r="J481" s="97" t="s">
        <v>309</v>
      </c>
      <c r="K481" s="97">
        <v>107770.93799999999</v>
      </c>
      <c r="L481" s="97">
        <v>222584.016</v>
      </c>
      <c r="M481" s="97">
        <v>507741.65590000001</v>
      </c>
      <c r="N481" s="97">
        <v>722613.96580000001</v>
      </c>
      <c r="O481" s="97">
        <v>53.245870699999998</v>
      </c>
      <c r="P481" s="97">
        <v>-9.3823264099999992</v>
      </c>
    </row>
    <row r="482" spans="1:16" x14ac:dyDescent="0.3">
      <c r="A482" s="97" t="s">
        <v>2561</v>
      </c>
      <c r="B482" s="97" t="s">
        <v>2562</v>
      </c>
      <c r="C482" s="97" t="s">
        <v>2563</v>
      </c>
      <c r="D482" s="97" t="s">
        <v>2564</v>
      </c>
      <c r="E482" s="97" t="s">
        <v>2565</v>
      </c>
      <c r="F482" s="97" t="s">
        <v>898</v>
      </c>
      <c r="G482" s="97"/>
      <c r="H482" s="97" t="s">
        <v>232</v>
      </c>
      <c r="I482" s="97" t="s">
        <v>2566</v>
      </c>
      <c r="J482" s="97" t="s">
        <v>234</v>
      </c>
      <c r="K482" s="97">
        <v>227424.06299999999</v>
      </c>
      <c r="L482" s="97">
        <v>282642.31300000002</v>
      </c>
      <c r="M482" s="97">
        <v>627369.3236</v>
      </c>
      <c r="N482" s="97">
        <v>782658.68090000004</v>
      </c>
      <c r="O482" s="97">
        <v>53.792766950000001</v>
      </c>
      <c r="P482" s="97">
        <v>-7.5846146540000001</v>
      </c>
    </row>
    <row r="483" spans="1:16" x14ac:dyDescent="0.3">
      <c r="A483" s="97" t="s">
        <v>2567</v>
      </c>
      <c r="B483" s="97" t="s">
        <v>2568</v>
      </c>
      <c r="C483" s="97" t="s">
        <v>2568</v>
      </c>
      <c r="D483" s="97" t="s">
        <v>2569</v>
      </c>
      <c r="E483" s="97" t="s">
        <v>713</v>
      </c>
      <c r="F483" s="97" t="s">
        <v>514</v>
      </c>
      <c r="G483" s="97"/>
      <c r="H483" s="97" t="s">
        <v>515</v>
      </c>
      <c r="I483" s="97" t="s">
        <v>2570</v>
      </c>
      <c r="J483" s="97" t="s">
        <v>517</v>
      </c>
      <c r="K483" s="97">
        <v>294781.75</v>
      </c>
      <c r="L483" s="97">
        <v>144930.65599999999</v>
      </c>
      <c r="M483" s="97">
        <v>694711.76710000006</v>
      </c>
      <c r="N483" s="97">
        <v>644976.33149999997</v>
      </c>
      <c r="O483" s="97">
        <v>52.547872890000001</v>
      </c>
      <c r="P483" s="97">
        <v>-6.6035345599999999</v>
      </c>
    </row>
    <row r="484" spans="1:16" x14ac:dyDescent="0.3">
      <c r="A484" s="97" t="s">
        <v>2571</v>
      </c>
      <c r="B484" s="97" t="s">
        <v>2572</v>
      </c>
      <c r="C484" s="97" t="s">
        <v>2573</v>
      </c>
      <c r="D484" s="97" t="s">
        <v>2574</v>
      </c>
      <c r="E484" s="97" t="s">
        <v>320</v>
      </c>
      <c r="F484" s="97"/>
      <c r="G484" s="97"/>
      <c r="H484" s="97" t="s">
        <v>321</v>
      </c>
      <c r="I484" s="97" t="s">
        <v>2575</v>
      </c>
      <c r="J484" s="97" t="s">
        <v>323</v>
      </c>
      <c r="K484" s="97">
        <v>200873.93799999999</v>
      </c>
      <c r="L484" s="97">
        <v>240078.641</v>
      </c>
      <c r="M484" s="97">
        <v>600824.69110000005</v>
      </c>
      <c r="N484" s="97">
        <v>740104.32120000001</v>
      </c>
      <c r="O484" s="97">
        <v>53.411069249999997</v>
      </c>
      <c r="P484" s="97">
        <v>-7.9875959940000003</v>
      </c>
    </row>
    <row r="485" spans="1:16" x14ac:dyDescent="0.3">
      <c r="A485" s="97" t="s">
        <v>2576</v>
      </c>
      <c r="B485" s="97" t="s">
        <v>2577</v>
      </c>
      <c r="C485" s="97" t="s">
        <v>2577</v>
      </c>
      <c r="D485" s="97" t="s">
        <v>2578</v>
      </c>
      <c r="E485" s="97" t="s">
        <v>1616</v>
      </c>
      <c r="F485" s="97"/>
      <c r="G485" s="97"/>
      <c r="H485" s="97" t="s">
        <v>175</v>
      </c>
      <c r="I485" s="97" t="s">
        <v>2579</v>
      </c>
      <c r="J485" s="97" t="s">
        <v>198</v>
      </c>
      <c r="K485" s="97">
        <v>315764.44500000001</v>
      </c>
      <c r="L485" s="97">
        <v>231187.16200000001</v>
      </c>
      <c r="M485" s="97">
        <v>715690.40119999996</v>
      </c>
      <c r="N485" s="97">
        <v>731214.14520000003</v>
      </c>
      <c r="O485" s="97">
        <v>53.318538619999998</v>
      </c>
      <c r="P485" s="97">
        <v>-6.2636148819999997</v>
      </c>
    </row>
    <row r="486" spans="1:16" x14ac:dyDescent="0.3">
      <c r="A486" s="97" t="s">
        <v>2580</v>
      </c>
      <c r="B486" s="97" t="s">
        <v>2581</v>
      </c>
      <c r="C486" s="97" t="s">
        <v>2582</v>
      </c>
      <c r="D486" s="97" t="s">
        <v>2583</v>
      </c>
      <c r="E486" s="97" t="s">
        <v>1053</v>
      </c>
      <c r="F486" s="97" t="s">
        <v>320</v>
      </c>
      <c r="G486" s="97"/>
      <c r="H486" s="97" t="s">
        <v>546</v>
      </c>
      <c r="I486" s="97" t="s">
        <v>2584</v>
      </c>
      <c r="J486" s="97" t="s">
        <v>548</v>
      </c>
      <c r="K486" s="97">
        <v>172995.67199999999</v>
      </c>
      <c r="L486" s="97">
        <v>302541.375</v>
      </c>
      <c r="M486" s="97">
        <v>572952.76500000001</v>
      </c>
      <c r="N486" s="97">
        <v>802553.74569999997</v>
      </c>
      <c r="O486" s="97">
        <v>53.971558549999997</v>
      </c>
      <c r="P486" s="97">
        <v>-8.4122521240000001</v>
      </c>
    </row>
    <row r="487" spans="1:16" x14ac:dyDescent="0.3">
      <c r="A487" s="97" t="s">
        <v>2585</v>
      </c>
      <c r="B487" s="97" t="s">
        <v>2586</v>
      </c>
      <c r="C487" s="97" t="s">
        <v>2587</v>
      </c>
      <c r="D487" s="97" t="s">
        <v>2588</v>
      </c>
      <c r="E487" s="97" t="s">
        <v>1533</v>
      </c>
      <c r="F487" s="97" t="s">
        <v>2589</v>
      </c>
      <c r="G487" s="97"/>
      <c r="H487" s="97" t="s">
        <v>307</v>
      </c>
      <c r="I487" s="97" t="s">
        <v>2590</v>
      </c>
      <c r="J487" s="97" t="s">
        <v>309</v>
      </c>
      <c r="K487" s="97">
        <v>130763.852</v>
      </c>
      <c r="L487" s="97">
        <v>244055.75</v>
      </c>
      <c r="M487" s="97">
        <v>530729.73129999998</v>
      </c>
      <c r="N487" s="97">
        <v>744080.94920000003</v>
      </c>
      <c r="O487" s="97">
        <v>53.44225702</v>
      </c>
      <c r="P487" s="97">
        <v>-9.0426591169999995</v>
      </c>
    </row>
    <row r="488" spans="1:16" x14ac:dyDescent="0.3">
      <c r="A488" s="97" t="s">
        <v>2591</v>
      </c>
      <c r="B488" s="97" t="s">
        <v>2592</v>
      </c>
      <c r="C488" s="97" t="s">
        <v>2592</v>
      </c>
      <c r="D488" s="97" t="s">
        <v>2593</v>
      </c>
      <c r="E488" s="97" t="s">
        <v>245</v>
      </c>
      <c r="F488" s="97" t="s">
        <v>246</v>
      </c>
      <c r="G488" s="97"/>
      <c r="H488" s="97" t="s">
        <v>247</v>
      </c>
      <c r="I488" s="97" t="s">
        <v>2594</v>
      </c>
      <c r="J488" s="97" t="s">
        <v>249</v>
      </c>
      <c r="K488" s="97">
        <v>286944.71899999998</v>
      </c>
      <c r="L488" s="97">
        <v>267032.81300000002</v>
      </c>
      <c r="M488" s="97">
        <v>686877.07409999997</v>
      </c>
      <c r="N488" s="97">
        <v>767052.22690000001</v>
      </c>
      <c r="O488" s="97">
        <v>53.646030750000001</v>
      </c>
      <c r="P488" s="97">
        <v>-6.6860138420000004</v>
      </c>
    </row>
    <row r="489" spans="1:16" x14ac:dyDescent="0.3">
      <c r="A489" s="97" t="s">
        <v>2595</v>
      </c>
      <c r="B489" s="97" t="s">
        <v>2596</v>
      </c>
      <c r="C489" s="97" t="s">
        <v>2597</v>
      </c>
      <c r="D489" s="97" t="s">
        <v>2380</v>
      </c>
      <c r="E489" s="97" t="s">
        <v>2598</v>
      </c>
      <c r="F489" s="97" t="s">
        <v>741</v>
      </c>
      <c r="G489" s="97" t="s">
        <v>2599</v>
      </c>
      <c r="H489" s="97" t="s">
        <v>466</v>
      </c>
      <c r="I489" s="97" t="s">
        <v>2600</v>
      </c>
      <c r="J489" s="97" t="s">
        <v>468</v>
      </c>
      <c r="K489" s="97">
        <v>124615.55499999999</v>
      </c>
      <c r="L489" s="97">
        <v>318250.21899999998</v>
      </c>
      <c r="M489" s="97">
        <v>524583.15619999997</v>
      </c>
      <c r="N489" s="97">
        <v>818259.46270000003</v>
      </c>
      <c r="O489" s="97">
        <v>54.107869639999997</v>
      </c>
      <c r="P489" s="97">
        <v>-9.153286627</v>
      </c>
    </row>
    <row r="490" spans="1:16" x14ac:dyDescent="0.3">
      <c r="A490" s="97" t="s">
        <v>2601</v>
      </c>
      <c r="B490" s="97" t="s">
        <v>2602</v>
      </c>
      <c r="C490" s="97" t="s">
        <v>2602</v>
      </c>
      <c r="D490" s="97" t="s">
        <v>2603</v>
      </c>
      <c r="E490" s="97" t="s">
        <v>465</v>
      </c>
      <c r="F490" s="97"/>
      <c r="G490" s="97"/>
      <c r="H490" s="97" t="s">
        <v>466</v>
      </c>
      <c r="I490" s="97" t="s">
        <v>2604</v>
      </c>
      <c r="J490" s="97" t="s">
        <v>468</v>
      </c>
      <c r="K490" s="97">
        <v>125293.625</v>
      </c>
      <c r="L490" s="97">
        <v>306836.875</v>
      </c>
      <c r="M490" s="97">
        <v>525261.01919999998</v>
      </c>
      <c r="N490" s="97">
        <v>806848.57460000005</v>
      </c>
      <c r="O490" s="97">
        <v>54.005452300000002</v>
      </c>
      <c r="P490" s="97">
        <v>-9.1401120200000001</v>
      </c>
    </row>
    <row r="491" spans="1:16" x14ac:dyDescent="0.3">
      <c r="A491" s="97" t="s">
        <v>2605</v>
      </c>
      <c r="B491" s="97" t="s">
        <v>2606</v>
      </c>
      <c r="C491" s="97" t="s">
        <v>2607</v>
      </c>
      <c r="D491" s="97" t="s">
        <v>2608</v>
      </c>
      <c r="E491" s="97" t="s">
        <v>2609</v>
      </c>
      <c r="F491" s="97" t="s">
        <v>898</v>
      </c>
      <c r="G491" s="97"/>
      <c r="H491" s="97" t="s">
        <v>232</v>
      </c>
      <c r="I491" s="97" t="s">
        <v>2610</v>
      </c>
      <c r="J491" s="97" t="s">
        <v>234</v>
      </c>
      <c r="K491" s="97">
        <v>231665.84400000001</v>
      </c>
      <c r="L491" s="97">
        <v>287894.31300000002</v>
      </c>
      <c r="M491" s="97">
        <v>631610.21880000003</v>
      </c>
      <c r="N491" s="97">
        <v>787909.52670000005</v>
      </c>
      <c r="O491" s="97">
        <v>53.839710330000003</v>
      </c>
      <c r="P491" s="97">
        <v>-7.5197135609999997</v>
      </c>
    </row>
    <row r="492" spans="1:16" x14ac:dyDescent="0.3">
      <c r="A492" s="97" t="s">
        <v>2611</v>
      </c>
      <c r="B492" s="97" t="s">
        <v>2612</v>
      </c>
      <c r="C492" s="97" t="s">
        <v>2613</v>
      </c>
      <c r="D492" s="97" t="s">
        <v>2370</v>
      </c>
      <c r="E492" s="97" t="s">
        <v>465</v>
      </c>
      <c r="F492" s="97"/>
      <c r="G492" s="97"/>
      <c r="H492" s="97" t="s">
        <v>466</v>
      </c>
      <c r="I492" s="97" t="s">
        <v>2614</v>
      </c>
      <c r="J492" s="97" t="s">
        <v>468</v>
      </c>
      <c r="K492" s="97">
        <v>119066.625</v>
      </c>
      <c r="L492" s="97">
        <v>268933.59399999998</v>
      </c>
      <c r="M492" s="97">
        <v>519035.15820000001</v>
      </c>
      <c r="N492" s="97">
        <v>768953.495</v>
      </c>
      <c r="O492" s="97">
        <v>53.664060360000001</v>
      </c>
      <c r="P492" s="97">
        <v>-9.2250841430000001</v>
      </c>
    </row>
    <row r="493" spans="1:16" x14ac:dyDescent="0.3">
      <c r="A493" s="97" t="s">
        <v>2615</v>
      </c>
      <c r="B493" s="97" t="s">
        <v>2616</v>
      </c>
      <c r="C493" s="97" t="s">
        <v>2617</v>
      </c>
      <c r="D493" s="97" t="s">
        <v>2618</v>
      </c>
      <c r="E493" s="97" t="s">
        <v>449</v>
      </c>
      <c r="F493" s="97"/>
      <c r="G493" s="97"/>
      <c r="H493" s="97" t="s">
        <v>151</v>
      </c>
      <c r="I493" s="97" t="s">
        <v>2619</v>
      </c>
      <c r="J493" s="97" t="s">
        <v>153</v>
      </c>
      <c r="K493" s="97">
        <v>71147.562999999995</v>
      </c>
      <c r="L493" s="97">
        <v>96501.085999999996</v>
      </c>
      <c r="M493" s="97">
        <v>471125.48499999999</v>
      </c>
      <c r="N493" s="97">
        <v>596558.40179999999</v>
      </c>
      <c r="O493" s="97">
        <v>52.105895279999999</v>
      </c>
      <c r="P493" s="97">
        <v>-9.8813660349999992</v>
      </c>
    </row>
    <row r="494" spans="1:16" x14ac:dyDescent="0.3">
      <c r="A494" s="97" t="s">
        <v>2620</v>
      </c>
      <c r="B494" s="97" t="s">
        <v>2621</v>
      </c>
      <c r="C494" s="97" t="s">
        <v>1496</v>
      </c>
      <c r="D494" s="97" t="s">
        <v>2618</v>
      </c>
      <c r="E494" s="97" t="s">
        <v>449</v>
      </c>
      <c r="F494" s="97"/>
      <c r="G494" s="97"/>
      <c r="H494" s="97" t="s">
        <v>151</v>
      </c>
      <c r="I494" s="97" t="s">
        <v>2622</v>
      </c>
      <c r="J494" s="97" t="s">
        <v>153</v>
      </c>
      <c r="K494" s="97">
        <v>77562.366999999998</v>
      </c>
      <c r="L494" s="97">
        <v>96609.297000000006</v>
      </c>
      <c r="M494" s="97">
        <v>477538.90769999998</v>
      </c>
      <c r="N494" s="97">
        <v>596666.55429999996</v>
      </c>
      <c r="O494" s="97">
        <v>52.108323419999998</v>
      </c>
      <c r="P494" s="97">
        <v>-9.7878296060000007</v>
      </c>
    </row>
    <row r="495" spans="1:16" x14ac:dyDescent="0.3">
      <c r="A495" s="97" t="s">
        <v>2623</v>
      </c>
      <c r="B495" s="97" t="s">
        <v>2624</v>
      </c>
      <c r="C495" s="97" t="s">
        <v>2625</v>
      </c>
      <c r="D495" s="97" t="s">
        <v>2626</v>
      </c>
      <c r="E495" s="97" t="s">
        <v>540</v>
      </c>
      <c r="F495" s="97" t="s">
        <v>540</v>
      </c>
      <c r="G495" s="97"/>
      <c r="H495" s="97" t="s">
        <v>540</v>
      </c>
      <c r="I495" s="97" t="s">
        <v>2627</v>
      </c>
      <c r="J495" s="97" t="s">
        <v>1143</v>
      </c>
      <c r="K495" s="97">
        <v>157436.19399999999</v>
      </c>
      <c r="L495" s="97">
        <v>156407.622</v>
      </c>
      <c r="M495" s="97">
        <v>557395.85470000003</v>
      </c>
      <c r="N495" s="97">
        <v>656451.56189999997</v>
      </c>
      <c r="O495" s="97">
        <v>52.657576130000002</v>
      </c>
      <c r="P495" s="97">
        <v>-8.6297298260000002</v>
      </c>
    </row>
    <row r="496" spans="1:16" x14ac:dyDescent="0.3">
      <c r="A496" s="97" t="s">
        <v>2628</v>
      </c>
      <c r="B496" s="97" t="s">
        <v>2629</v>
      </c>
      <c r="C496" s="97" t="s">
        <v>2630</v>
      </c>
      <c r="D496" s="97" t="s">
        <v>2631</v>
      </c>
      <c r="E496" s="97" t="s">
        <v>712</v>
      </c>
      <c r="F496" s="97" t="s">
        <v>713</v>
      </c>
      <c r="G496" s="97"/>
      <c r="H496" s="97" t="s">
        <v>515</v>
      </c>
      <c r="I496" s="97" t="s">
        <v>2632</v>
      </c>
      <c r="J496" s="97" t="s">
        <v>517</v>
      </c>
      <c r="K496" s="97">
        <v>298086.75</v>
      </c>
      <c r="L496" s="97">
        <v>156461.59400000001</v>
      </c>
      <c r="M496" s="97">
        <v>698016.11670000001</v>
      </c>
      <c r="N496" s="97">
        <v>656504.76820000005</v>
      </c>
      <c r="O496" s="97">
        <v>52.650873529999998</v>
      </c>
      <c r="P496" s="97">
        <v>-6.5514171010000002</v>
      </c>
    </row>
    <row r="497" spans="1:16" x14ac:dyDescent="0.3">
      <c r="A497" s="97" t="s">
        <v>2633</v>
      </c>
      <c r="B497" s="97" t="s">
        <v>2634</v>
      </c>
      <c r="C497" s="97" t="s">
        <v>2634</v>
      </c>
      <c r="D497" s="97" t="s">
        <v>2112</v>
      </c>
      <c r="E497" s="97" t="s">
        <v>611</v>
      </c>
      <c r="F497" s="97"/>
      <c r="G497" s="97"/>
      <c r="H497" s="97" t="s">
        <v>612</v>
      </c>
      <c r="I497" s="97" t="s">
        <v>2635</v>
      </c>
      <c r="J497" s="97" t="s">
        <v>614</v>
      </c>
      <c r="K497" s="97">
        <v>88457.483999999997</v>
      </c>
      <c r="L497" s="97">
        <v>153667</v>
      </c>
      <c r="M497" s="97">
        <v>488431.98959999997</v>
      </c>
      <c r="N497" s="97">
        <v>653711.90460000001</v>
      </c>
      <c r="O497" s="97">
        <v>52.623164760000002</v>
      </c>
      <c r="P497" s="97">
        <v>-9.6478386369999996</v>
      </c>
    </row>
    <row r="498" spans="1:16" x14ac:dyDescent="0.3">
      <c r="A498" s="97" t="s">
        <v>2636</v>
      </c>
      <c r="B498" s="97" t="s">
        <v>2637</v>
      </c>
      <c r="C498" s="97" t="s">
        <v>2638</v>
      </c>
      <c r="D498" s="97" t="s">
        <v>2639</v>
      </c>
      <c r="E498" s="97" t="s">
        <v>2618</v>
      </c>
      <c r="F498" s="97" t="s">
        <v>151</v>
      </c>
      <c r="G498" s="97"/>
      <c r="H498" s="97" t="s">
        <v>151</v>
      </c>
      <c r="I498" s="97" t="s">
        <v>2640</v>
      </c>
      <c r="J498" s="97" t="s">
        <v>153</v>
      </c>
      <c r="K498" s="97">
        <v>74312.648000000001</v>
      </c>
      <c r="L498" s="97">
        <v>97343.016000000003</v>
      </c>
      <c r="M498" s="97">
        <v>474289.89279999997</v>
      </c>
      <c r="N498" s="97">
        <v>597400.13309999998</v>
      </c>
      <c r="O498" s="97">
        <v>52.114185460000002</v>
      </c>
      <c r="P498" s="97">
        <v>-9.835507217</v>
      </c>
    </row>
    <row r="499" spans="1:16" x14ac:dyDescent="0.3">
      <c r="A499" s="97" t="s">
        <v>2641</v>
      </c>
      <c r="B499" s="97" t="s">
        <v>2642</v>
      </c>
      <c r="C499" s="97" t="s">
        <v>2643</v>
      </c>
      <c r="D499" s="97" t="s">
        <v>2644</v>
      </c>
      <c r="E499" s="97" t="s">
        <v>2645</v>
      </c>
      <c r="F499" s="97" t="s">
        <v>407</v>
      </c>
      <c r="G499" s="97" t="s">
        <v>246</v>
      </c>
      <c r="H499" s="97" t="s">
        <v>247</v>
      </c>
      <c r="I499" s="97" t="s">
        <v>2646</v>
      </c>
      <c r="J499" s="97" t="s">
        <v>249</v>
      </c>
      <c r="K499" s="97">
        <v>273858.40600000002</v>
      </c>
      <c r="L499" s="97">
        <v>286843.34399999998</v>
      </c>
      <c r="M499" s="97">
        <v>673793.68559999997</v>
      </c>
      <c r="N499" s="97">
        <v>786858.55949999997</v>
      </c>
      <c r="O499" s="97">
        <v>53.825991129999998</v>
      </c>
      <c r="P499" s="97">
        <v>-6.8791256240000003</v>
      </c>
    </row>
    <row r="500" spans="1:16" x14ac:dyDescent="0.3">
      <c r="A500" s="97" t="s">
        <v>2647</v>
      </c>
      <c r="B500" s="97" t="s">
        <v>2648</v>
      </c>
      <c r="C500" s="97" t="s">
        <v>2648</v>
      </c>
      <c r="D500" s="97" t="s">
        <v>2649</v>
      </c>
      <c r="E500" s="97" t="s">
        <v>465</v>
      </c>
      <c r="F500" s="97"/>
      <c r="G500" s="97"/>
      <c r="H500" s="97" t="s">
        <v>466</v>
      </c>
      <c r="I500" s="97" t="s">
        <v>2650</v>
      </c>
      <c r="J500" s="97" t="s">
        <v>468</v>
      </c>
      <c r="K500" s="97">
        <v>144993.56099999999</v>
      </c>
      <c r="L500" s="97">
        <v>298256.01699999999</v>
      </c>
      <c r="M500" s="97">
        <v>544956.66460000002</v>
      </c>
      <c r="N500" s="97">
        <v>798269.46050000004</v>
      </c>
      <c r="O500" s="97">
        <v>53.930842660000003</v>
      </c>
      <c r="P500" s="97">
        <v>-8.8381569009999996</v>
      </c>
    </row>
    <row r="501" spans="1:16" x14ac:dyDescent="0.3">
      <c r="A501" s="97" t="s">
        <v>2651</v>
      </c>
      <c r="B501" s="97" t="s">
        <v>2652</v>
      </c>
      <c r="C501" s="97" t="s">
        <v>2653</v>
      </c>
      <c r="D501" s="97" t="s">
        <v>2649</v>
      </c>
      <c r="E501" s="97" t="s">
        <v>465</v>
      </c>
      <c r="F501" s="97"/>
      <c r="G501" s="97"/>
      <c r="H501" s="97" t="s">
        <v>466</v>
      </c>
      <c r="I501" s="97" t="s">
        <v>2654</v>
      </c>
      <c r="J501" s="97" t="s">
        <v>468</v>
      </c>
      <c r="K501" s="97">
        <v>149020.391</v>
      </c>
      <c r="L501" s="97">
        <v>296767.93800000002</v>
      </c>
      <c r="M501" s="97">
        <v>548982.61899999995</v>
      </c>
      <c r="N501" s="97">
        <v>796781.68070000003</v>
      </c>
      <c r="O501" s="97">
        <v>53.91788674</v>
      </c>
      <c r="P501" s="97">
        <v>-8.7766110919999996</v>
      </c>
    </row>
    <row r="502" spans="1:16" x14ac:dyDescent="0.3">
      <c r="A502" s="97" t="s">
        <v>2655</v>
      </c>
      <c r="B502" s="97" t="s">
        <v>2656</v>
      </c>
      <c r="C502" s="97" t="s">
        <v>2657</v>
      </c>
      <c r="D502" s="97" t="s">
        <v>2658</v>
      </c>
      <c r="E502" s="97" t="s">
        <v>2659</v>
      </c>
      <c r="F502" s="97" t="s">
        <v>706</v>
      </c>
      <c r="G502" s="97"/>
      <c r="H502" s="97" t="s">
        <v>307</v>
      </c>
      <c r="I502" s="97" t="s">
        <v>2660</v>
      </c>
      <c r="J502" s="97" t="s">
        <v>309</v>
      </c>
      <c r="K502" s="97">
        <v>97282.773000000001</v>
      </c>
      <c r="L502" s="97">
        <v>225904.43799999999</v>
      </c>
      <c r="M502" s="97">
        <v>497255.76870000002</v>
      </c>
      <c r="N502" s="97">
        <v>725933.72880000004</v>
      </c>
      <c r="O502" s="97">
        <v>53.273769950000002</v>
      </c>
      <c r="P502" s="97">
        <v>-9.5404512130000008</v>
      </c>
    </row>
    <row r="503" spans="1:16" x14ac:dyDescent="0.3">
      <c r="A503" s="97" t="s">
        <v>2661</v>
      </c>
      <c r="B503" s="97" t="s">
        <v>280</v>
      </c>
      <c r="C503" s="97" t="s">
        <v>2662</v>
      </c>
      <c r="D503" s="97" t="s">
        <v>2663</v>
      </c>
      <c r="E503" s="97" t="s">
        <v>306</v>
      </c>
      <c r="F503" s="97"/>
      <c r="G503" s="97"/>
      <c r="H503" s="97" t="s">
        <v>307</v>
      </c>
      <c r="I503" s="97" t="s">
        <v>2664</v>
      </c>
      <c r="J503" s="97" t="s">
        <v>309</v>
      </c>
      <c r="K503" s="97">
        <v>140900.625</v>
      </c>
      <c r="L503" s="97">
        <v>235804.67199999999</v>
      </c>
      <c r="M503" s="97">
        <v>540864.27590000001</v>
      </c>
      <c r="N503" s="97">
        <v>735831.59459999995</v>
      </c>
      <c r="O503" s="97">
        <v>53.369364259999998</v>
      </c>
      <c r="P503" s="97">
        <v>-8.8885893490000001</v>
      </c>
    </row>
    <row r="504" spans="1:16" x14ac:dyDescent="0.3">
      <c r="A504" s="97" t="s">
        <v>2665</v>
      </c>
      <c r="B504" s="97" t="s">
        <v>2666</v>
      </c>
      <c r="C504" s="97" t="s">
        <v>2667</v>
      </c>
      <c r="D504" s="97" t="s">
        <v>2668</v>
      </c>
      <c r="E504" s="97" t="s">
        <v>320</v>
      </c>
      <c r="F504" s="97"/>
      <c r="G504" s="97"/>
      <c r="H504" s="97" t="s">
        <v>321</v>
      </c>
      <c r="I504" s="97" t="s">
        <v>2669</v>
      </c>
      <c r="J504" s="97" t="s">
        <v>323</v>
      </c>
      <c r="K504" s="97">
        <v>191997.734</v>
      </c>
      <c r="L504" s="97">
        <v>259828.68799999999</v>
      </c>
      <c r="M504" s="97">
        <v>591950.505</v>
      </c>
      <c r="N504" s="97">
        <v>759850.16040000005</v>
      </c>
      <c r="O504" s="97">
        <v>53.588457949999999</v>
      </c>
      <c r="P504" s="97">
        <v>-8.1215772079999997</v>
      </c>
    </row>
    <row r="505" spans="1:16" x14ac:dyDescent="0.3">
      <c r="A505" s="97" t="s">
        <v>2670</v>
      </c>
      <c r="B505" s="97" t="s">
        <v>2671</v>
      </c>
      <c r="C505" s="97" t="s">
        <v>2671</v>
      </c>
      <c r="D505" s="97" t="s">
        <v>2672</v>
      </c>
      <c r="E505" s="97" t="s">
        <v>137</v>
      </c>
      <c r="F505" s="97"/>
      <c r="G505" s="97"/>
      <c r="H505" s="97" t="s">
        <v>138</v>
      </c>
      <c r="I505" s="97" t="s">
        <v>2673</v>
      </c>
      <c r="J505" s="97" t="s">
        <v>140</v>
      </c>
      <c r="K505" s="97">
        <v>122482.82</v>
      </c>
      <c r="L505" s="97">
        <v>65940.883000000002</v>
      </c>
      <c r="M505" s="97">
        <v>522449.51740000001</v>
      </c>
      <c r="N505" s="97">
        <v>566004.50009999995</v>
      </c>
      <c r="O505" s="97">
        <v>51.840873620000004</v>
      </c>
      <c r="P505" s="97">
        <v>-9.1254237029999992</v>
      </c>
    </row>
    <row r="506" spans="1:16" x14ac:dyDescent="0.3">
      <c r="A506" s="97" t="s">
        <v>2674</v>
      </c>
      <c r="B506" s="97" t="s">
        <v>2675</v>
      </c>
      <c r="C506" s="97" t="s">
        <v>2676</v>
      </c>
      <c r="D506" s="97" t="s">
        <v>2677</v>
      </c>
      <c r="E506" s="97" t="s">
        <v>2678</v>
      </c>
      <c r="F506" s="97"/>
      <c r="G506" s="97"/>
      <c r="H506" s="97" t="s">
        <v>540</v>
      </c>
      <c r="I506" s="97" t="s">
        <v>2679</v>
      </c>
      <c r="J506" s="97" t="s">
        <v>542</v>
      </c>
      <c r="K506" s="97">
        <v>128013.094</v>
      </c>
      <c r="L506" s="97">
        <v>133416.755</v>
      </c>
      <c r="M506" s="97">
        <v>527978.9682</v>
      </c>
      <c r="N506" s="97">
        <v>633465.80720000004</v>
      </c>
      <c r="O506" s="97">
        <v>52.447904919999999</v>
      </c>
      <c r="P506" s="97">
        <v>-9.0594873929999995</v>
      </c>
    </row>
    <row r="507" spans="1:16" x14ac:dyDescent="0.3">
      <c r="A507" s="97" t="s">
        <v>2680</v>
      </c>
      <c r="B507" s="97" t="s">
        <v>2681</v>
      </c>
      <c r="C507" s="97" t="s">
        <v>2682</v>
      </c>
      <c r="D507" s="97" t="s">
        <v>2683</v>
      </c>
      <c r="E507" s="97" t="s">
        <v>2684</v>
      </c>
      <c r="F507" s="97" t="s">
        <v>506</v>
      </c>
      <c r="G507" s="97"/>
      <c r="H507" s="97" t="s">
        <v>203</v>
      </c>
      <c r="I507" s="97" t="s">
        <v>2685</v>
      </c>
      <c r="J507" s="97" t="s">
        <v>205</v>
      </c>
      <c r="K507" s="97">
        <v>277238.56300000002</v>
      </c>
      <c r="L507" s="97">
        <v>231648.766</v>
      </c>
      <c r="M507" s="97">
        <v>677172.82059999998</v>
      </c>
      <c r="N507" s="97">
        <v>731675.85459999996</v>
      </c>
      <c r="O507" s="97">
        <v>53.32969971</v>
      </c>
      <c r="P507" s="97">
        <v>-6.8414470100000004</v>
      </c>
    </row>
    <row r="508" spans="1:16" x14ac:dyDescent="0.3">
      <c r="A508" s="97" t="s">
        <v>2686</v>
      </c>
      <c r="B508" s="97" t="s">
        <v>1487</v>
      </c>
      <c r="C508" s="97" t="s">
        <v>1487</v>
      </c>
      <c r="D508" s="97" t="s">
        <v>1795</v>
      </c>
      <c r="E508" s="97" t="s">
        <v>388</v>
      </c>
      <c r="F508" s="97"/>
      <c r="G508" s="97"/>
      <c r="H508" s="97" t="s">
        <v>389</v>
      </c>
      <c r="I508" s="97" t="s">
        <v>2687</v>
      </c>
      <c r="J508" s="97" t="s">
        <v>391</v>
      </c>
      <c r="K508" s="97">
        <v>236564.75899999999</v>
      </c>
      <c r="L508" s="97">
        <v>98491.422999999995</v>
      </c>
      <c r="M508" s="97">
        <v>636507.06530000002</v>
      </c>
      <c r="N508" s="97">
        <v>598547.41150000005</v>
      </c>
      <c r="O508" s="97">
        <v>52.13757957</v>
      </c>
      <c r="P508" s="97">
        <v>-7.4666975469999999</v>
      </c>
    </row>
    <row r="509" spans="1:16" x14ac:dyDescent="0.3">
      <c r="A509" s="97" t="s">
        <v>2688</v>
      </c>
      <c r="B509" s="97" t="s">
        <v>2689</v>
      </c>
      <c r="C509" s="97" t="s">
        <v>2690</v>
      </c>
      <c r="D509" s="97" t="s">
        <v>2691</v>
      </c>
      <c r="E509" s="97" t="s">
        <v>586</v>
      </c>
      <c r="F509" s="97"/>
      <c r="G509" s="97"/>
      <c r="H509" s="97" t="s">
        <v>540</v>
      </c>
      <c r="I509" s="97" t="s">
        <v>2692</v>
      </c>
      <c r="J509" s="97" t="s">
        <v>542</v>
      </c>
      <c r="K509" s="97">
        <v>167959.40599999999</v>
      </c>
      <c r="L509" s="97">
        <v>123229.94500000001</v>
      </c>
      <c r="M509" s="97">
        <v>567916.62069999997</v>
      </c>
      <c r="N509" s="97">
        <v>623280.97499999998</v>
      </c>
      <c r="O509" s="97">
        <v>52.360166649999996</v>
      </c>
      <c r="P509" s="97">
        <v>-8.4710314600000007</v>
      </c>
    </row>
    <row r="510" spans="1:16" x14ac:dyDescent="0.3">
      <c r="A510" s="97" t="s">
        <v>2693</v>
      </c>
      <c r="B510" s="97" t="s">
        <v>2694</v>
      </c>
      <c r="C510" s="97" t="s">
        <v>2695</v>
      </c>
      <c r="D510" s="97" t="s">
        <v>1085</v>
      </c>
      <c r="E510" s="97" t="s">
        <v>137</v>
      </c>
      <c r="F510" s="97"/>
      <c r="G510" s="97"/>
      <c r="H510" s="97" t="s">
        <v>138</v>
      </c>
      <c r="I510" s="97" t="s">
        <v>2696</v>
      </c>
      <c r="J510" s="97" t="s">
        <v>140</v>
      </c>
      <c r="K510" s="97">
        <v>153312.891</v>
      </c>
      <c r="L510" s="97">
        <v>122730.109</v>
      </c>
      <c r="M510" s="97">
        <v>553273.25760000001</v>
      </c>
      <c r="N510" s="97">
        <v>622781.326</v>
      </c>
      <c r="O510" s="97">
        <v>52.35462356</v>
      </c>
      <c r="P510" s="97">
        <v>-8.6859340490000001</v>
      </c>
    </row>
    <row r="511" spans="1:16" x14ac:dyDescent="0.3">
      <c r="A511" s="97" t="s">
        <v>2697</v>
      </c>
      <c r="B511" s="97" t="s">
        <v>2698</v>
      </c>
      <c r="C511" s="97" t="s">
        <v>2698</v>
      </c>
      <c r="D511" s="97" t="s">
        <v>319</v>
      </c>
      <c r="E511" s="97" t="s">
        <v>320</v>
      </c>
      <c r="F511" s="97"/>
      <c r="G511" s="97"/>
      <c r="H511" s="97" t="s">
        <v>321</v>
      </c>
      <c r="I511" s="97" t="s">
        <v>2699</v>
      </c>
      <c r="J511" s="97" t="s">
        <v>323</v>
      </c>
      <c r="K511" s="97">
        <v>158526.04699999999</v>
      </c>
      <c r="L511" s="97">
        <v>289561.06300000002</v>
      </c>
      <c r="M511" s="97">
        <v>558486.18830000004</v>
      </c>
      <c r="N511" s="97">
        <v>789576.30790000001</v>
      </c>
      <c r="O511" s="97">
        <v>53.853990760000002</v>
      </c>
      <c r="P511" s="97">
        <v>-8.630978206</v>
      </c>
    </row>
    <row r="512" spans="1:16" x14ac:dyDescent="0.3">
      <c r="A512" s="97" t="s">
        <v>2700</v>
      </c>
      <c r="B512" s="97" t="s">
        <v>2701</v>
      </c>
      <c r="C512" s="97" t="s">
        <v>2702</v>
      </c>
      <c r="D512" s="97" t="s">
        <v>2703</v>
      </c>
      <c r="E512" s="97" t="s">
        <v>320</v>
      </c>
      <c r="F512" s="97"/>
      <c r="G512" s="97"/>
      <c r="H512" s="97" t="s">
        <v>466</v>
      </c>
      <c r="I512" s="97" t="s">
        <v>2704</v>
      </c>
      <c r="J512" s="97" t="s">
        <v>468</v>
      </c>
      <c r="K512" s="97">
        <v>156780.95300000001</v>
      </c>
      <c r="L512" s="97">
        <v>293629</v>
      </c>
      <c r="M512" s="97">
        <v>556741.49210000003</v>
      </c>
      <c r="N512" s="97">
        <v>793643.37760000001</v>
      </c>
      <c r="O512" s="97">
        <v>53.89039322</v>
      </c>
      <c r="P512" s="97">
        <v>-8.6580678130000006</v>
      </c>
    </row>
    <row r="513" spans="1:16" x14ac:dyDescent="0.3">
      <c r="A513" s="97" t="s">
        <v>2705</v>
      </c>
      <c r="B513" s="97" t="s">
        <v>2706</v>
      </c>
      <c r="C513" s="97" t="s">
        <v>2706</v>
      </c>
      <c r="D513" s="97" t="s">
        <v>2707</v>
      </c>
      <c r="E513" s="97" t="s">
        <v>1488</v>
      </c>
      <c r="F513" s="97" t="s">
        <v>137</v>
      </c>
      <c r="G513" s="97"/>
      <c r="H513" s="97" t="s">
        <v>138</v>
      </c>
      <c r="I513" s="97" t="s">
        <v>2708</v>
      </c>
      <c r="J513" s="97" t="s">
        <v>140</v>
      </c>
      <c r="K513" s="97">
        <v>106000.914</v>
      </c>
      <c r="L513" s="97">
        <v>45677.074000000001</v>
      </c>
      <c r="M513" s="97">
        <v>505971.04960000003</v>
      </c>
      <c r="N513" s="97">
        <v>545745.1459</v>
      </c>
      <c r="O513" s="97">
        <v>51.656275739999998</v>
      </c>
      <c r="P513" s="97">
        <v>-9.3590193779999993</v>
      </c>
    </row>
    <row r="514" spans="1:16" x14ac:dyDescent="0.3">
      <c r="A514" s="97" t="s">
        <v>2709</v>
      </c>
      <c r="B514" s="97" t="s">
        <v>2710</v>
      </c>
      <c r="C514" s="97" t="s">
        <v>2711</v>
      </c>
      <c r="D514" s="97" t="s">
        <v>2712</v>
      </c>
      <c r="E514" s="97" t="s">
        <v>166</v>
      </c>
      <c r="F514" s="97"/>
      <c r="G514" s="97"/>
      <c r="H514" s="97" t="s">
        <v>167</v>
      </c>
      <c r="I514" s="97" t="s">
        <v>2713</v>
      </c>
      <c r="J514" s="97" t="s">
        <v>169</v>
      </c>
      <c r="K514" s="97">
        <v>270695.685</v>
      </c>
      <c r="L514" s="97">
        <v>161494.95000000001</v>
      </c>
      <c r="M514" s="97">
        <v>670630.97790000006</v>
      </c>
      <c r="N514" s="97">
        <v>661537.18590000004</v>
      </c>
      <c r="O514" s="97">
        <v>52.700352940000002</v>
      </c>
      <c r="P514" s="97">
        <v>-6.9549767510000002</v>
      </c>
    </row>
    <row r="515" spans="1:16" x14ac:dyDescent="0.3">
      <c r="A515" s="97" t="s">
        <v>2714</v>
      </c>
      <c r="B515" s="97" t="s">
        <v>2715</v>
      </c>
      <c r="C515" s="97" t="s">
        <v>2716</v>
      </c>
      <c r="D515" s="97" t="s">
        <v>2717</v>
      </c>
      <c r="E515" s="97" t="s">
        <v>593</v>
      </c>
      <c r="F515" s="97"/>
      <c r="G515" s="97"/>
      <c r="H515" s="97" t="s">
        <v>594</v>
      </c>
      <c r="I515" s="97" t="s">
        <v>2718</v>
      </c>
      <c r="J515" s="97" t="s">
        <v>596</v>
      </c>
      <c r="K515" s="97">
        <v>226422.41399999999</v>
      </c>
      <c r="L515" s="97">
        <v>232490.58600000001</v>
      </c>
      <c r="M515" s="97">
        <v>626367.62269999995</v>
      </c>
      <c r="N515" s="97">
        <v>732517.76439999999</v>
      </c>
      <c r="O515" s="97">
        <v>53.342233569999998</v>
      </c>
      <c r="P515" s="97">
        <v>-7.6040481709999996</v>
      </c>
    </row>
    <row r="516" spans="1:16" x14ac:dyDescent="0.3">
      <c r="A516" s="97" t="s">
        <v>2719</v>
      </c>
      <c r="B516" s="97" t="s">
        <v>2720</v>
      </c>
      <c r="C516" s="97" t="s">
        <v>2721</v>
      </c>
      <c r="D516" s="97" t="s">
        <v>2722</v>
      </c>
      <c r="E516" s="97" t="s">
        <v>1292</v>
      </c>
      <c r="F516" s="97" t="s">
        <v>137</v>
      </c>
      <c r="G516" s="97"/>
      <c r="H516" s="97" t="s">
        <v>138</v>
      </c>
      <c r="I516" s="97" t="s">
        <v>2723</v>
      </c>
      <c r="J516" s="97" t="s">
        <v>140</v>
      </c>
      <c r="K516" s="97">
        <v>142677.29699999999</v>
      </c>
      <c r="L516" s="97">
        <v>40590.641000000003</v>
      </c>
      <c r="M516" s="97">
        <v>542639.50699999998</v>
      </c>
      <c r="N516" s="97">
        <v>540659.60719999997</v>
      </c>
      <c r="O516" s="97">
        <v>51.615500480000001</v>
      </c>
      <c r="P516" s="97">
        <v>-8.828288444</v>
      </c>
    </row>
    <row r="517" spans="1:16" x14ac:dyDescent="0.3">
      <c r="A517" s="97" t="s">
        <v>2724</v>
      </c>
      <c r="B517" s="97" t="s">
        <v>2725</v>
      </c>
      <c r="C517" s="97" t="s">
        <v>2726</v>
      </c>
      <c r="D517" s="97" t="s">
        <v>854</v>
      </c>
      <c r="E517" s="97" t="s">
        <v>465</v>
      </c>
      <c r="F517" s="97"/>
      <c r="G517" s="97"/>
      <c r="H517" s="97" t="s">
        <v>466</v>
      </c>
      <c r="I517" s="97" t="s">
        <v>2727</v>
      </c>
      <c r="J517" s="97" t="s">
        <v>468</v>
      </c>
      <c r="K517" s="97">
        <v>97937.554999999993</v>
      </c>
      <c r="L517" s="97">
        <v>284214.71899999998</v>
      </c>
      <c r="M517" s="97">
        <v>497910.7231</v>
      </c>
      <c r="N517" s="97">
        <v>784231.44019999995</v>
      </c>
      <c r="O517" s="97">
        <v>53.797607499999998</v>
      </c>
      <c r="P517" s="97">
        <v>-9.5496444369999995</v>
      </c>
    </row>
    <row r="518" spans="1:16" x14ac:dyDescent="0.3">
      <c r="A518" s="97" t="s">
        <v>2728</v>
      </c>
      <c r="B518" s="97" t="s">
        <v>2729</v>
      </c>
      <c r="C518" s="97" t="s">
        <v>2729</v>
      </c>
      <c r="D518" s="97" t="s">
        <v>2730</v>
      </c>
      <c r="E518" s="97" t="s">
        <v>1533</v>
      </c>
      <c r="F518" s="97" t="s">
        <v>600</v>
      </c>
      <c r="G518" s="97"/>
      <c r="H518" s="97" t="s">
        <v>151</v>
      </c>
      <c r="I518" s="97" t="s">
        <v>2731</v>
      </c>
      <c r="J518" s="97" t="s">
        <v>153</v>
      </c>
      <c r="K518" s="97">
        <v>105497.906</v>
      </c>
      <c r="L518" s="97">
        <v>87669.773000000001</v>
      </c>
      <c r="M518" s="97">
        <v>505468.38040000002</v>
      </c>
      <c r="N518" s="97">
        <v>587728.80279999995</v>
      </c>
      <c r="O518" s="97">
        <v>52.033483429999997</v>
      </c>
      <c r="P518" s="97">
        <v>-9.3777546679999997</v>
      </c>
    </row>
    <row r="519" spans="1:16" x14ac:dyDescent="0.3">
      <c r="A519" s="97" t="s">
        <v>2732</v>
      </c>
      <c r="B519" s="97" t="s">
        <v>2733</v>
      </c>
      <c r="C519" s="97" t="s">
        <v>2734</v>
      </c>
      <c r="D519" s="97" t="s">
        <v>2735</v>
      </c>
      <c r="E519" s="97" t="s">
        <v>2736</v>
      </c>
      <c r="F519" s="97" t="s">
        <v>465</v>
      </c>
      <c r="G519" s="97"/>
      <c r="H519" s="97" t="s">
        <v>466</v>
      </c>
      <c r="I519" s="97" t="s">
        <v>2737</v>
      </c>
      <c r="J519" s="97" t="s">
        <v>468</v>
      </c>
      <c r="K519" s="97">
        <v>112145.266</v>
      </c>
      <c r="L519" s="97">
        <v>286599.71899999998</v>
      </c>
      <c r="M519" s="97">
        <v>512115.38520000002</v>
      </c>
      <c r="N519" s="97">
        <v>786615.85010000004</v>
      </c>
      <c r="O519" s="97">
        <v>53.8216204</v>
      </c>
      <c r="P519" s="97">
        <v>-9.3347775449999997</v>
      </c>
    </row>
    <row r="520" spans="1:16" x14ac:dyDescent="0.3">
      <c r="A520" s="97" t="s">
        <v>2738</v>
      </c>
      <c r="B520" s="97" t="s">
        <v>2739</v>
      </c>
      <c r="C520" s="97" t="s">
        <v>2740</v>
      </c>
      <c r="D520" s="97" t="s">
        <v>260</v>
      </c>
      <c r="E520" s="97" t="s">
        <v>202</v>
      </c>
      <c r="F520" s="97"/>
      <c r="G520" s="97"/>
      <c r="H520" s="97" t="s">
        <v>203</v>
      </c>
      <c r="I520" s="97" t="s">
        <v>2741</v>
      </c>
      <c r="J520" s="97" t="s">
        <v>205</v>
      </c>
      <c r="K520" s="97">
        <v>265610.96899999998</v>
      </c>
      <c r="L520" s="97">
        <v>200391.609</v>
      </c>
      <c r="M520" s="97">
        <v>665547.56469999999</v>
      </c>
      <c r="N520" s="97">
        <v>700425.49329999997</v>
      </c>
      <c r="O520" s="97">
        <v>53.050455599999999</v>
      </c>
      <c r="P520" s="97">
        <v>-7.0223488280000002</v>
      </c>
    </row>
    <row r="521" spans="1:16" x14ac:dyDescent="0.3">
      <c r="A521" s="97" t="s">
        <v>2742</v>
      </c>
      <c r="B521" s="97" t="s">
        <v>2743</v>
      </c>
      <c r="C521" s="97" t="s">
        <v>2743</v>
      </c>
      <c r="D521" s="97" t="s">
        <v>2744</v>
      </c>
      <c r="E521" s="97" t="s">
        <v>1287</v>
      </c>
      <c r="F521" s="97" t="s">
        <v>269</v>
      </c>
      <c r="G521" s="97" t="s">
        <v>261</v>
      </c>
      <c r="H521" s="97" t="s">
        <v>262</v>
      </c>
      <c r="I521" s="97" t="s">
        <v>2745</v>
      </c>
      <c r="J521" s="97" t="s">
        <v>264</v>
      </c>
      <c r="K521" s="97">
        <v>233701.93799999999</v>
      </c>
      <c r="L521" s="97">
        <v>197004.18799999999</v>
      </c>
      <c r="M521" s="97">
        <v>633645.38890000002</v>
      </c>
      <c r="N521" s="97">
        <v>697038.97239999997</v>
      </c>
      <c r="O521" s="97">
        <v>53.022979139999997</v>
      </c>
      <c r="P521" s="97">
        <v>-7.4984981489999996</v>
      </c>
    </row>
    <row r="522" spans="1:16" x14ac:dyDescent="0.3">
      <c r="A522" s="97" t="s">
        <v>2746</v>
      </c>
      <c r="B522" s="97" t="s">
        <v>2747</v>
      </c>
      <c r="C522" s="97" t="s">
        <v>2748</v>
      </c>
      <c r="D522" s="97" t="s">
        <v>2749</v>
      </c>
      <c r="E522" s="97" t="s">
        <v>306</v>
      </c>
      <c r="F522" s="97"/>
      <c r="G522" s="97"/>
      <c r="H522" s="97" t="s">
        <v>466</v>
      </c>
      <c r="I522" s="97" t="s">
        <v>2750</v>
      </c>
      <c r="J522" s="97" t="s">
        <v>468</v>
      </c>
      <c r="K522" s="97">
        <v>61548.358999999997</v>
      </c>
      <c r="L522" s="97">
        <v>274151.84399999998</v>
      </c>
      <c r="M522" s="97">
        <v>461529.31510000001</v>
      </c>
      <c r="N522" s="97">
        <v>774170.92920000001</v>
      </c>
      <c r="O522" s="97">
        <v>53.698857230000002</v>
      </c>
      <c r="P522" s="97">
        <v>-10.09702862</v>
      </c>
    </row>
    <row r="523" spans="1:16" x14ac:dyDescent="0.3">
      <c r="A523" s="97" t="s">
        <v>2751</v>
      </c>
      <c r="B523" s="97" t="s">
        <v>2752</v>
      </c>
      <c r="C523" s="97" t="s">
        <v>2753</v>
      </c>
      <c r="D523" s="97" t="s">
        <v>2754</v>
      </c>
      <c r="E523" s="97" t="s">
        <v>592</v>
      </c>
      <c r="F523" s="97" t="s">
        <v>593</v>
      </c>
      <c r="G523" s="97"/>
      <c r="H523" s="97" t="s">
        <v>594</v>
      </c>
      <c r="I523" s="97" t="s">
        <v>2755</v>
      </c>
      <c r="J523" s="97" t="s">
        <v>596</v>
      </c>
      <c r="K523" s="97">
        <v>205567.92199999999</v>
      </c>
      <c r="L523" s="97">
        <v>222406.15599999999</v>
      </c>
      <c r="M523" s="97">
        <v>605517.56929999997</v>
      </c>
      <c r="N523" s="97">
        <v>722435.61849999998</v>
      </c>
      <c r="O523" s="97">
        <v>53.252253500000002</v>
      </c>
      <c r="P523" s="97">
        <v>-7.9173190440000001</v>
      </c>
    </row>
    <row r="524" spans="1:16" x14ac:dyDescent="0.3">
      <c r="A524" s="97" t="s">
        <v>2756</v>
      </c>
      <c r="B524" s="97" t="s">
        <v>2757</v>
      </c>
      <c r="C524" s="97" t="s">
        <v>2757</v>
      </c>
      <c r="D524" s="97" t="s">
        <v>2758</v>
      </c>
      <c r="E524" s="97" t="s">
        <v>2294</v>
      </c>
      <c r="F524" s="97"/>
      <c r="G524" s="97"/>
      <c r="H524" s="97" t="s">
        <v>546</v>
      </c>
      <c r="I524" s="97" t="s">
        <v>2759</v>
      </c>
      <c r="J524" s="97" t="s">
        <v>548</v>
      </c>
      <c r="K524" s="97">
        <v>174029.59400000001</v>
      </c>
      <c r="L524" s="97">
        <v>320169.21899999998</v>
      </c>
      <c r="M524" s="97">
        <v>573986.55819999997</v>
      </c>
      <c r="N524" s="97">
        <v>820177.78579999995</v>
      </c>
      <c r="O524" s="97">
        <v>54.129974969999999</v>
      </c>
      <c r="P524" s="97">
        <v>-8.3980061290000005</v>
      </c>
    </row>
    <row r="525" spans="1:16" x14ac:dyDescent="0.3">
      <c r="A525" s="97" t="s">
        <v>2760</v>
      </c>
      <c r="B525" s="97" t="s">
        <v>2761</v>
      </c>
      <c r="C525" s="97" t="s">
        <v>2762</v>
      </c>
      <c r="D525" s="97" t="s">
        <v>319</v>
      </c>
      <c r="E525" s="97" t="s">
        <v>320</v>
      </c>
      <c r="F525" s="97"/>
      <c r="G525" s="97"/>
      <c r="H525" s="97" t="s">
        <v>321</v>
      </c>
      <c r="I525" s="97" t="s">
        <v>2763</v>
      </c>
      <c r="J525" s="97" t="s">
        <v>323</v>
      </c>
      <c r="K525" s="97">
        <v>167970.04699999999</v>
      </c>
      <c r="L525" s="97">
        <v>279728.68800000002</v>
      </c>
      <c r="M525" s="97">
        <v>567928.10100000002</v>
      </c>
      <c r="N525" s="97">
        <v>779746.00109999999</v>
      </c>
      <c r="O525" s="97">
        <v>53.76632532</v>
      </c>
      <c r="P525" s="97">
        <v>-8.4864511169999997</v>
      </c>
    </row>
    <row r="526" spans="1:16" x14ac:dyDescent="0.3">
      <c r="A526" s="97" t="s">
        <v>2764</v>
      </c>
      <c r="B526" s="97" t="s">
        <v>2765</v>
      </c>
      <c r="C526" s="97" t="s">
        <v>2766</v>
      </c>
      <c r="D526" s="97" t="s">
        <v>2767</v>
      </c>
      <c r="E526" s="97" t="s">
        <v>380</v>
      </c>
      <c r="F526" s="97"/>
      <c r="G526" s="97"/>
      <c r="H526" s="97" t="s">
        <v>381</v>
      </c>
      <c r="I526" s="97" t="s">
        <v>2768</v>
      </c>
      <c r="J526" s="97" t="s">
        <v>383</v>
      </c>
      <c r="K526" s="97">
        <v>230665.42199999999</v>
      </c>
      <c r="L526" s="97">
        <v>291701.75</v>
      </c>
      <c r="M526" s="97">
        <v>630610.03260000004</v>
      </c>
      <c r="N526" s="97">
        <v>791716.14870000002</v>
      </c>
      <c r="O526" s="97">
        <v>53.873975960000003</v>
      </c>
      <c r="P526" s="97">
        <v>-7.5345304139999998</v>
      </c>
    </row>
    <row r="527" spans="1:16" x14ac:dyDescent="0.3">
      <c r="A527" s="97" t="s">
        <v>2769</v>
      </c>
      <c r="B527" s="97" t="s">
        <v>2770</v>
      </c>
      <c r="C527" s="97" t="s">
        <v>2771</v>
      </c>
      <c r="D527" s="97" t="s">
        <v>1453</v>
      </c>
      <c r="E527" s="97" t="s">
        <v>182</v>
      </c>
      <c r="F527" s="97"/>
      <c r="G527" s="97"/>
      <c r="H527" s="97" t="s">
        <v>175</v>
      </c>
      <c r="I527" s="97" t="s">
        <v>2772</v>
      </c>
      <c r="J527" s="97" t="s">
        <v>184</v>
      </c>
      <c r="K527" s="97">
        <v>301724.15600000002</v>
      </c>
      <c r="L527" s="97">
        <v>226600.891</v>
      </c>
      <c r="M527" s="97">
        <v>701653.11230000004</v>
      </c>
      <c r="N527" s="97">
        <v>726628.93680000002</v>
      </c>
      <c r="O527" s="97">
        <v>53.28022576</v>
      </c>
      <c r="P527" s="97">
        <v>-6.4756793970000004</v>
      </c>
    </row>
    <row r="528" spans="1:16" x14ac:dyDescent="0.3">
      <c r="A528" s="97" t="s">
        <v>2773</v>
      </c>
      <c r="B528" s="97" t="s">
        <v>2774</v>
      </c>
      <c r="C528" s="97" t="s">
        <v>2775</v>
      </c>
      <c r="D528" s="97" t="s">
        <v>2776</v>
      </c>
      <c r="E528" s="97" t="s">
        <v>2486</v>
      </c>
      <c r="F528" s="97" t="s">
        <v>674</v>
      </c>
      <c r="G528" s="97"/>
      <c r="H528" s="97" t="s">
        <v>466</v>
      </c>
      <c r="I528" s="97" t="s">
        <v>2777</v>
      </c>
      <c r="J528" s="97" t="s">
        <v>468</v>
      </c>
      <c r="K528" s="97">
        <v>75491.320000000007</v>
      </c>
      <c r="L528" s="97">
        <v>329047.56300000002</v>
      </c>
      <c r="M528" s="97">
        <v>475469.5649</v>
      </c>
      <c r="N528" s="97">
        <v>829054.74159999995</v>
      </c>
      <c r="O528" s="97">
        <v>54.195282140000003</v>
      </c>
      <c r="P528" s="97">
        <v>-9.9084266969999995</v>
      </c>
    </row>
    <row r="529" spans="1:16" x14ac:dyDescent="0.3">
      <c r="A529" s="97" t="s">
        <v>2778</v>
      </c>
      <c r="B529" s="97" t="s">
        <v>2779</v>
      </c>
      <c r="C529" s="97" t="s">
        <v>2779</v>
      </c>
      <c r="D529" s="97" t="s">
        <v>2780</v>
      </c>
      <c r="E529" s="97" t="s">
        <v>2781</v>
      </c>
      <c r="F529" s="97" t="s">
        <v>289</v>
      </c>
      <c r="G529" s="97"/>
      <c r="H529" s="97" t="s">
        <v>290</v>
      </c>
      <c r="I529" s="97" t="s">
        <v>2782</v>
      </c>
      <c r="J529" s="97" t="s">
        <v>292</v>
      </c>
      <c r="K529" s="97">
        <v>317030.2</v>
      </c>
      <c r="L529" s="97">
        <v>176575.7</v>
      </c>
      <c r="M529" s="97">
        <v>716955.59349999996</v>
      </c>
      <c r="N529" s="97">
        <v>676614.44090000005</v>
      </c>
      <c r="O529" s="97">
        <v>52.827782499999998</v>
      </c>
      <c r="P529" s="97">
        <v>-6.264474613</v>
      </c>
    </row>
    <row r="530" spans="1:16" x14ac:dyDescent="0.3">
      <c r="A530" s="97" t="s">
        <v>2783</v>
      </c>
      <c r="B530" s="97" t="s">
        <v>2784</v>
      </c>
      <c r="C530" s="97" t="s">
        <v>2785</v>
      </c>
      <c r="D530" s="97" t="s">
        <v>2786</v>
      </c>
      <c r="E530" s="97" t="s">
        <v>741</v>
      </c>
      <c r="F530" s="97" t="s">
        <v>465</v>
      </c>
      <c r="G530" s="97"/>
      <c r="H530" s="97" t="s">
        <v>466</v>
      </c>
      <c r="I530" s="97" t="s">
        <v>2787</v>
      </c>
      <c r="J530" s="97" t="s">
        <v>468</v>
      </c>
      <c r="K530" s="97">
        <v>112219.376</v>
      </c>
      <c r="L530" s="97">
        <v>324911.984</v>
      </c>
      <c r="M530" s="97">
        <v>512189.6839</v>
      </c>
      <c r="N530" s="97">
        <v>824919.85809999995</v>
      </c>
      <c r="O530" s="97">
        <v>54.165736729999999</v>
      </c>
      <c r="P530" s="97">
        <v>-9.3446930659999996</v>
      </c>
    </row>
    <row r="531" spans="1:16" x14ac:dyDescent="0.3">
      <c r="A531" s="97" t="s">
        <v>2788</v>
      </c>
      <c r="B531" s="97" t="s">
        <v>2789</v>
      </c>
      <c r="C531" s="97" t="s">
        <v>2790</v>
      </c>
      <c r="D531" s="97" t="s">
        <v>2791</v>
      </c>
      <c r="E531" s="97" t="s">
        <v>1562</v>
      </c>
      <c r="F531" s="97" t="s">
        <v>2792</v>
      </c>
      <c r="G531" s="97"/>
      <c r="H531" s="97" t="s">
        <v>138</v>
      </c>
      <c r="I531" s="97" t="s">
        <v>2793</v>
      </c>
      <c r="J531" s="97" t="s">
        <v>140</v>
      </c>
      <c r="K531" s="97">
        <v>145695.984</v>
      </c>
      <c r="L531" s="97">
        <v>66247.664000000004</v>
      </c>
      <c r="M531" s="97">
        <v>545657.68400000001</v>
      </c>
      <c r="N531" s="97">
        <v>566311.0882</v>
      </c>
      <c r="O531" s="97">
        <v>51.846369340000003</v>
      </c>
      <c r="P531" s="97">
        <v>-8.7887134259999993</v>
      </c>
    </row>
    <row r="532" spans="1:16" x14ac:dyDescent="0.3">
      <c r="A532" s="97" t="s">
        <v>2794</v>
      </c>
      <c r="B532" s="97" t="s">
        <v>2795</v>
      </c>
      <c r="C532" s="97" t="s">
        <v>2795</v>
      </c>
      <c r="D532" s="97" t="s">
        <v>2796</v>
      </c>
      <c r="E532" s="97" t="s">
        <v>742</v>
      </c>
      <c r="F532" s="97"/>
      <c r="G532" s="97"/>
      <c r="H532" s="97" t="s">
        <v>546</v>
      </c>
      <c r="I532" s="97" t="s">
        <v>2797</v>
      </c>
      <c r="J532" s="97" t="s">
        <v>548</v>
      </c>
      <c r="K532" s="97">
        <v>143250.967</v>
      </c>
      <c r="L532" s="97">
        <v>312982.565</v>
      </c>
      <c r="M532" s="97">
        <v>543214.5246</v>
      </c>
      <c r="N532" s="97">
        <v>812992.84439999994</v>
      </c>
      <c r="O532" s="97">
        <v>54.062943009999998</v>
      </c>
      <c r="P532" s="97">
        <v>-8.8674272809999994</v>
      </c>
    </row>
    <row r="533" spans="1:16" x14ac:dyDescent="0.3">
      <c r="A533" s="97" t="s">
        <v>2798</v>
      </c>
      <c r="B533" s="97" t="s">
        <v>2799</v>
      </c>
      <c r="C533" s="97" t="s">
        <v>2799</v>
      </c>
      <c r="D533" s="97" t="s">
        <v>2800</v>
      </c>
      <c r="E533" s="97" t="s">
        <v>1216</v>
      </c>
      <c r="F533" s="97" t="s">
        <v>289</v>
      </c>
      <c r="G533" s="97"/>
      <c r="H533" s="97" t="s">
        <v>290</v>
      </c>
      <c r="I533" s="97" t="s">
        <v>2801</v>
      </c>
      <c r="J533" s="97" t="s">
        <v>292</v>
      </c>
      <c r="K533" s="97">
        <v>320959.68800000002</v>
      </c>
      <c r="L533" s="97">
        <v>196272.18799999999</v>
      </c>
      <c r="M533" s="97">
        <v>720884.33970000001</v>
      </c>
      <c r="N533" s="97">
        <v>696306.66509999998</v>
      </c>
      <c r="O533" s="97">
        <v>53.003814370000001</v>
      </c>
      <c r="P533" s="97">
        <v>-6.1988794699999996</v>
      </c>
    </row>
    <row r="534" spans="1:16" x14ac:dyDescent="0.3">
      <c r="A534" s="97" t="s">
        <v>2802</v>
      </c>
      <c r="B534" s="97" t="s">
        <v>2803</v>
      </c>
      <c r="C534" s="97" t="s">
        <v>2803</v>
      </c>
      <c r="D534" s="97" t="s">
        <v>321</v>
      </c>
      <c r="E534" s="97" t="s">
        <v>320</v>
      </c>
      <c r="F534" s="97"/>
      <c r="G534" s="97"/>
      <c r="H534" s="97" t="s">
        <v>321</v>
      </c>
      <c r="I534" s="97" t="s">
        <v>2804</v>
      </c>
      <c r="J534" s="97" t="s">
        <v>323</v>
      </c>
      <c r="K534" s="97">
        <v>183382.625</v>
      </c>
      <c r="L534" s="97">
        <v>267025.93800000002</v>
      </c>
      <c r="M534" s="97">
        <v>583337.2905</v>
      </c>
      <c r="N534" s="97">
        <v>767045.9057</v>
      </c>
      <c r="O534" s="97">
        <v>53.652919079999997</v>
      </c>
      <c r="P534" s="97">
        <v>-8.2520525730000003</v>
      </c>
    </row>
    <row r="535" spans="1:16" x14ac:dyDescent="0.3">
      <c r="A535" s="97" t="s">
        <v>2805</v>
      </c>
      <c r="B535" s="97" t="s">
        <v>2806</v>
      </c>
      <c r="C535" s="97" t="s">
        <v>2806</v>
      </c>
      <c r="D535" s="97" t="s">
        <v>1152</v>
      </c>
      <c r="E535" s="97" t="s">
        <v>380</v>
      </c>
      <c r="F535" s="97"/>
      <c r="G535" s="97"/>
      <c r="H535" s="97" t="s">
        <v>381</v>
      </c>
      <c r="I535" s="97" t="s">
        <v>2807</v>
      </c>
      <c r="J535" s="97" t="s">
        <v>383</v>
      </c>
      <c r="K535" s="97">
        <v>236445.18100000001</v>
      </c>
      <c r="L535" s="97">
        <v>316778.79200000002</v>
      </c>
      <c r="M535" s="97">
        <v>636388.68000000005</v>
      </c>
      <c r="N535" s="97">
        <v>816787.75690000004</v>
      </c>
      <c r="O535" s="97">
        <v>54.098884959999999</v>
      </c>
      <c r="P535" s="97">
        <v>-7.4436676549999996</v>
      </c>
    </row>
    <row r="536" spans="1:16" x14ac:dyDescent="0.3">
      <c r="A536" s="97" t="s">
        <v>2808</v>
      </c>
      <c r="B536" s="97" t="s">
        <v>2809</v>
      </c>
      <c r="C536" s="97" t="s">
        <v>2810</v>
      </c>
      <c r="D536" s="97" t="s">
        <v>474</v>
      </c>
      <c r="E536" s="97" t="s">
        <v>137</v>
      </c>
      <c r="F536" s="97"/>
      <c r="G536" s="97"/>
      <c r="H536" s="97" t="s">
        <v>138</v>
      </c>
      <c r="I536" s="97" t="s">
        <v>2811</v>
      </c>
      <c r="J536" s="97" t="s">
        <v>140</v>
      </c>
      <c r="K536" s="97">
        <v>131776.32800000001</v>
      </c>
      <c r="L536" s="97">
        <v>65403.815999999999</v>
      </c>
      <c r="M536" s="97">
        <v>531741.02099999995</v>
      </c>
      <c r="N536" s="97">
        <v>565467.49800000002</v>
      </c>
      <c r="O536" s="97">
        <v>51.837259789999997</v>
      </c>
      <c r="P536" s="97">
        <v>-8.9905013819999997</v>
      </c>
    </row>
    <row r="537" spans="1:16" x14ac:dyDescent="0.3">
      <c r="A537" s="97" t="s">
        <v>2812</v>
      </c>
      <c r="B537" s="97" t="s">
        <v>2813</v>
      </c>
      <c r="C537" s="97" t="s">
        <v>2813</v>
      </c>
      <c r="D537" s="97" t="s">
        <v>2814</v>
      </c>
      <c r="E537" s="97" t="s">
        <v>713</v>
      </c>
      <c r="F537" s="97" t="s">
        <v>514</v>
      </c>
      <c r="G537" s="97"/>
      <c r="H537" s="97" t="s">
        <v>515</v>
      </c>
      <c r="I537" s="97" t="s">
        <v>2815</v>
      </c>
      <c r="J537" s="97" t="s">
        <v>517</v>
      </c>
      <c r="K537" s="97">
        <v>301970.53100000002</v>
      </c>
      <c r="L537" s="97">
        <v>135818.09400000001</v>
      </c>
      <c r="M537" s="97">
        <v>701898.95140000002</v>
      </c>
      <c r="N537" s="97">
        <v>635865.69400000002</v>
      </c>
      <c r="O537" s="97">
        <v>52.464715560000002</v>
      </c>
      <c r="P537" s="97">
        <v>-6.500391316</v>
      </c>
    </row>
    <row r="538" spans="1:16" x14ac:dyDescent="0.3">
      <c r="A538" s="97" t="s">
        <v>2816</v>
      </c>
      <c r="B538" s="97" t="s">
        <v>2817</v>
      </c>
      <c r="C538" s="97" t="s">
        <v>2629</v>
      </c>
      <c r="D538" s="97" t="s">
        <v>2818</v>
      </c>
      <c r="E538" s="97" t="s">
        <v>854</v>
      </c>
      <c r="F538" s="97" t="s">
        <v>465</v>
      </c>
      <c r="G538" s="97"/>
      <c r="H538" s="97" t="s">
        <v>466</v>
      </c>
      <c r="I538" s="97" t="s">
        <v>2819</v>
      </c>
      <c r="J538" s="97" t="s">
        <v>468</v>
      </c>
      <c r="K538" s="97">
        <v>68901.187999999995</v>
      </c>
      <c r="L538" s="97">
        <v>284445.84399999998</v>
      </c>
      <c r="M538" s="97">
        <v>468880.61469999998</v>
      </c>
      <c r="N538" s="97">
        <v>784462.67099999997</v>
      </c>
      <c r="O538" s="97">
        <v>53.793182950000002</v>
      </c>
      <c r="P538" s="97">
        <v>-9.9901393760000001</v>
      </c>
    </row>
    <row r="539" spans="1:16" x14ac:dyDescent="0.3">
      <c r="A539" s="97" t="s">
        <v>2820</v>
      </c>
      <c r="B539" s="97" t="s">
        <v>2821</v>
      </c>
      <c r="C539" s="97" t="s">
        <v>2303</v>
      </c>
      <c r="D539" s="97" t="s">
        <v>2822</v>
      </c>
      <c r="E539" s="97" t="s">
        <v>2270</v>
      </c>
      <c r="F539" s="97" t="s">
        <v>898</v>
      </c>
      <c r="G539" s="97"/>
      <c r="H539" s="97" t="s">
        <v>232</v>
      </c>
      <c r="I539" s="97" t="s">
        <v>2823</v>
      </c>
      <c r="J539" s="97" t="s">
        <v>234</v>
      </c>
      <c r="K539" s="97">
        <v>225927.43799999999</v>
      </c>
      <c r="L539" s="97">
        <v>272036.65600000002</v>
      </c>
      <c r="M539" s="97">
        <v>625872.9645</v>
      </c>
      <c r="N539" s="97">
        <v>772055.31689999998</v>
      </c>
      <c r="O539" s="97">
        <v>53.697560430000003</v>
      </c>
      <c r="P539" s="97">
        <v>-7.6082117220000001</v>
      </c>
    </row>
    <row r="540" spans="1:16" x14ac:dyDescent="0.3">
      <c r="A540" s="97" t="s">
        <v>2824</v>
      </c>
      <c r="B540" s="97" t="s">
        <v>2825</v>
      </c>
      <c r="C540" s="97" t="s">
        <v>2825</v>
      </c>
      <c r="D540" s="97" t="s">
        <v>2826</v>
      </c>
      <c r="E540" s="97" t="s">
        <v>2827</v>
      </c>
      <c r="F540" s="97" t="s">
        <v>898</v>
      </c>
      <c r="G540" s="97"/>
      <c r="H540" s="97" t="s">
        <v>232</v>
      </c>
      <c r="I540" s="97" t="s">
        <v>2828</v>
      </c>
      <c r="J540" s="97" t="s">
        <v>234</v>
      </c>
      <c r="K540" s="97">
        <v>200488.57800000001</v>
      </c>
      <c r="L540" s="97">
        <v>263851.25</v>
      </c>
      <c r="M540" s="97">
        <v>600439.54119999998</v>
      </c>
      <c r="N540" s="97">
        <v>763871.81030000001</v>
      </c>
      <c r="O540" s="97">
        <v>53.624660220000003</v>
      </c>
      <c r="P540" s="97">
        <v>-7.99335562</v>
      </c>
    </row>
    <row r="541" spans="1:16" x14ac:dyDescent="0.3">
      <c r="A541" s="97" t="s">
        <v>2829</v>
      </c>
      <c r="B541" s="97" t="s">
        <v>2629</v>
      </c>
      <c r="C541" s="97"/>
      <c r="D541" s="97" t="s">
        <v>2830</v>
      </c>
      <c r="E541" s="97" t="s">
        <v>2831</v>
      </c>
      <c r="F541" s="97" t="s">
        <v>202</v>
      </c>
      <c r="G541" s="97"/>
      <c r="H541" s="97" t="s">
        <v>203</v>
      </c>
      <c r="I541" s="97" t="s">
        <v>2832</v>
      </c>
      <c r="J541" s="97" t="s">
        <v>205</v>
      </c>
      <c r="K541" s="97">
        <v>279347.761</v>
      </c>
      <c r="L541" s="97">
        <v>214771.60800000001</v>
      </c>
      <c r="M541" s="97">
        <v>679281.47439999995</v>
      </c>
      <c r="N541" s="97">
        <v>714802.32120000001</v>
      </c>
      <c r="O541" s="97">
        <v>53.177777229999997</v>
      </c>
      <c r="P541" s="97">
        <v>-6.813999484</v>
      </c>
    </row>
    <row r="542" spans="1:16" x14ac:dyDescent="0.3">
      <c r="A542" s="97" t="s">
        <v>2833</v>
      </c>
      <c r="B542" s="97" t="s">
        <v>2834</v>
      </c>
      <c r="C542" s="97" t="s">
        <v>2834</v>
      </c>
      <c r="D542" s="97" t="s">
        <v>2835</v>
      </c>
      <c r="E542" s="97" t="s">
        <v>2836</v>
      </c>
      <c r="F542" s="97" t="s">
        <v>514</v>
      </c>
      <c r="G542" s="97"/>
      <c r="H542" s="97" t="s">
        <v>515</v>
      </c>
      <c r="I542" s="97" t="s">
        <v>2837</v>
      </c>
      <c r="J542" s="97" t="s">
        <v>517</v>
      </c>
      <c r="K542" s="97">
        <v>312495.125</v>
      </c>
      <c r="L542" s="97">
        <v>145981.32800000001</v>
      </c>
      <c r="M542" s="97">
        <v>712421.33279999997</v>
      </c>
      <c r="N542" s="97">
        <v>646026.68299999996</v>
      </c>
      <c r="O542" s="97">
        <v>52.553942429999999</v>
      </c>
      <c r="P542" s="97">
        <v>-6.3421719479999998</v>
      </c>
    </row>
    <row r="543" spans="1:16" x14ac:dyDescent="0.3">
      <c r="A543" s="97" t="s">
        <v>2838</v>
      </c>
      <c r="B543" s="97" t="s">
        <v>2839</v>
      </c>
      <c r="C543" s="97" t="s">
        <v>2839</v>
      </c>
      <c r="D543" s="97" t="s">
        <v>2840</v>
      </c>
      <c r="E543" s="97" t="s">
        <v>1287</v>
      </c>
      <c r="F543" s="97" t="s">
        <v>261</v>
      </c>
      <c r="G543" s="97"/>
      <c r="H543" s="97" t="s">
        <v>262</v>
      </c>
      <c r="I543" s="97" t="s">
        <v>2841</v>
      </c>
      <c r="J543" s="97" t="s">
        <v>264</v>
      </c>
      <c r="K543" s="97">
        <v>235164.79699999999</v>
      </c>
      <c r="L543" s="97">
        <v>194476.125</v>
      </c>
      <c r="M543" s="97">
        <v>635107.9192</v>
      </c>
      <c r="N543" s="97">
        <v>694511.44620000001</v>
      </c>
      <c r="O543" s="97">
        <v>53.000170199999999</v>
      </c>
      <c r="P543" s="97">
        <v>-7.4769740469999997</v>
      </c>
    </row>
    <row r="544" spans="1:16" x14ac:dyDescent="0.3">
      <c r="A544" s="97" t="s">
        <v>2842</v>
      </c>
      <c r="B544" s="97" t="s">
        <v>2843</v>
      </c>
      <c r="C544" s="97" t="s">
        <v>2844</v>
      </c>
      <c r="D544" s="97" t="s">
        <v>2845</v>
      </c>
      <c r="E544" s="97" t="s">
        <v>2846</v>
      </c>
      <c r="F544" s="97" t="s">
        <v>202</v>
      </c>
      <c r="G544" s="97"/>
      <c r="H544" s="97" t="s">
        <v>203</v>
      </c>
      <c r="I544" s="97" t="s">
        <v>2847</v>
      </c>
      <c r="J544" s="97" t="s">
        <v>205</v>
      </c>
      <c r="K544" s="97">
        <v>280368.03100000002</v>
      </c>
      <c r="L544" s="97">
        <v>211604.234</v>
      </c>
      <c r="M544" s="97">
        <v>680301.50769999996</v>
      </c>
      <c r="N544" s="97">
        <v>711635.62410000002</v>
      </c>
      <c r="O544" s="97">
        <v>53.149170869999999</v>
      </c>
      <c r="P544" s="97">
        <v>-6.7995383760000001</v>
      </c>
    </row>
    <row r="545" spans="1:16" x14ac:dyDescent="0.3">
      <c r="A545" s="97" t="s">
        <v>2848</v>
      </c>
      <c r="B545" s="97" t="s">
        <v>1496</v>
      </c>
      <c r="C545" s="97" t="s">
        <v>2849</v>
      </c>
      <c r="D545" s="97" t="s">
        <v>2850</v>
      </c>
      <c r="E545" s="97" t="s">
        <v>306</v>
      </c>
      <c r="F545" s="97"/>
      <c r="G545" s="97"/>
      <c r="H545" s="97" t="s">
        <v>307</v>
      </c>
      <c r="I545" s="97" t="s">
        <v>2851</v>
      </c>
      <c r="J545" s="97" t="s">
        <v>309</v>
      </c>
      <c r="K545" s="97">
        <v>137874.67199999999</v>
      </c>
      <c r="L545" s="97">
        <v>224486.45300000001</v>
      </c>
      <c r="M545" s="97">
        <v>537838.91399999999</v>
      </c>
      <c r="N545" s="97">
        <v>724515.83070000005</v>
      </c>
      <c r="O545" s="97">
        <v>53.267336309999997</v>
      </c>
      <c r="P545" s="97">
        <v>-8.9318252339999997</v>
      </c>
    </row>
    <row r="546" spans="1:16" x14ac:dyDescent="0.3">
      <c r="A546" s="97" t="s">
        <v>2852</v>
      </c>
      <c r="B546" s="97" t="s">
        <v>2839</v>
      </c>
      <c r="C546" s="97" t="s">
        <v>2839</v>
      </c>
      <c r="D546" s="97" t="s">
        <v>2853</v>
      </c>
      <c r="E546" s="97" t="s">
        <v>934</v>
      </c>
      <c r="F546" s="97" t="s">
        <v>137</v>
      </c>
      <c r="G546" s="97"/>
      <c r="H546" s="97" t="s">
        <v>138</v>
      </c>
      <c r="I546" s="97" t="s">
        <v>2854</v>
      </c>
      <c r="J546" s="97" t="s">
        <v>140</v>
      </c>
      <c r="K546" s="97">
        <v>146848.84400000001</v>
      </c>
      <c r="L546" s="97">
        <v>52969.917999999998</v>
      </c>
      <c r="M546" s="97">
        <v>546810.22329999995</v>
      </c>
      <c r="N546" s="97">
        <v>553036.19550000003</v>
      </c>
      <c r="O546" s="97">
        <v>51.727159010000001</v>
      </c>
      <c r="P546" s="97">
        <v>-8.7699531139999998</v>
      </c>
    </row>
    <row r="547" spans="1:16" x14ac:dyDescent="0.3">
      <c r="A547" s="97" t="s">
        <v>2855</v>
      </c>
      <c r="B547" s="97" t="s">
        <v>2856</v>
      </c>
      <c r="C547" s="97" t="s">
        <v>2857</v>
      </c>
      <c r="D547" s="97" t="s">
        <v>2858</v>
      </c>
      <c r="E547" s="97" t="s">
        <v>2859</v>
      </c>
      <c r="F547" s="97"/>
      <c r="G547" s="97"/>
      <c r="H547" s="97" t="s">
        <v>612</v>
      </c>
      <c r="I547" s="97" t="s">
        <v>2860</v>
      </c>
      <c r="J547" s="97" t="s">
        <v>614</v>
      </c>
      <c r="K547" s="97">
        <v>114077.07799999999</v>
      </c>
      <c r="L547" s="97">
        <v>208116.93799999999</v>
      </c>
      <c r="M547" s="97">
        <v>514046.3591</v>
      </c>
      <c r="N547" s="97">
        <v>708149.97120000003</v>
      </c>
      <c r="O547" s="97">
        <v>53.116970770000002</v>
      </c>
      <c r="P547" s="97">
        <v>-9.2840011820000008</v>
      </c>
    </row>
    <row r="548" spans="1:16" x14ac:dyDescent="0.3">
      <c r="A548" s="97" t="s">
        <v>2861</v>
      </c>
      <c r="B548" s="97" t="s">
        <v>2862</v>
      </c>
      <c r="C548" s="97" t="s">
        <v>2863</v>
      </c>
      <c r="D548" s="97" t="s">
        <v>2864</v>
      </c>
      <c r="E548" s="97" t="s">
        <v>2486</v>
      </c>
      <c r="F548" s="97" t="s">
        <v>674</v>
      </c>
      <c r="G548" s="97"/>
      <c r="H548" s="97" t="s">
        <v>466</v>
      </c>
      <c r="I548" s="97" t="s">
        <v>2865</v>
      </c>
      <c r="J548" s="97" t="s">
        <v>468</v>
      </c>
      <c r="K548" s="97">
        <v>73656.054999999993</v>
      </c>
      <c r="L548" s="97">
        <v>325836.18800000002</v>
      </c>
      <c r="M548" s="97">
        <v>473634.67830000003</v>
      </c>
      <c r="N548" s="97">
        <v>825844.06850000005</v>
      </c>
      <c r="O548" s="97">
        <v>54.165999990000003</v>
      </c>
      <c r="P548" s="97">
        <v>-9.9351814770000004</v>
      </c>
    </row>
    <row r="549" spans="1:16" x14ac:dyDescent="0.3">
      <c r="A549" s="97" t="s">
        <v>2866</v>
      </c>
      <c r="B549" s="97" t="s">
        <v>2867</v>
      </c>
      <c r="C549" s="97" t="s">
        <v>2868</v>
      </c>
      <c r="D549" s="97" t="s">
        <v>2869</v>
      </c>
      <c r="E549" s="97" t="s">
        <v>465</v>
      </c>
      <c r="F549" s="97"/>
      <c r="G549" s="97"/>
      <c r="H549" s="97" t="s">
        <v>466</v>
      </c>
      <c r="I549" s="97" t="s">
        <v>2870</v>
      </c>
      <c r="J549" s="97" t="s">
        <v>468</v>
      </c>
      <c r="K549" s="97">
        <v>139260.90599999999</v>
      </c>
      <c r="L549" s="97">
        <v>294595.03100000002</v>
      </c>
      <c r="M549" s="97">
        <v>539225.22519999999</v>
      </c>
      <c r="N549" s="97">
        <v>794609.29410000006</v>
      </c>
      <c r="O549" s="97">
        <v>53.89731578</v>
      </c>
      <c r="P549" s="97">
        <v>-8.9246919649999992</v>
      </c>
    </row>
    <row r="550" spans="1:16" x14ac:dyDescent="0.3">
      <c r="A550" s="97" t="s">
        <v>2871</v>
      </c>
      <c r="B550" s="97" t="s">
        <v>2872</v>
      </c>
      <c r="C550" s="97" t="s">
        <v>2873</v>
      </c>
      <c r="D550" s="97" t="s">
        <v>2873</v>
      </c>
      <c r="E550" s="97" t="s">
        <v>138</v>
      </c>
      <c r="F550" s="97" t="s">
        <v>137</v>
      </c>
      <c r="G550" s="97"/>
      <c r="H550" s="97" t="s">
        <v>138</v>
      </c>
      <c r="I550" s="97" t="s">
        <v>2874</v>
      </c>
      <c r="J550" s="97" t="s">
        <v>140</v>
      </c>
      <c r="K550" s="97">
        <v>176698.20300000001</v>
      </c>
      <c r="L550" s="97">
        <v>78459.312999999995</v>
      </c>
      <c r="M550" s="97">
        <v>576653.29319999996</v>
      </c>
      <c r="N550" s="97">
        <v>578519.93870000006</v>
      </c>
      <c r="O550" s="97">
        <v>51.958270280000001</v>
      </c>
      <c r="P550" s="97">
        <v>-8.3396903120000001</v>
      </c>
    </row>
    <row r="551" spans="1:16" x14ac:dyDescent="0.3">
      <c r="A551" s="97" t="s">
        <v>2875</v>
      </c>
      <c r="B551" s="97" t="s">
        <v>2876</v>
      </c>
      <c r="C551" s="97" t="s">
        <v>2877</v>
      </c>
      <c r="D551" s="97" t="s">
        <v>2255</v>
      </c>
      <c r="E551" s="97" t="s">
        <v>563</v>
      </c>
      <c r="F551" s="97" t="s">
        <v>158</v>
      </c>
      <c r="G551" s="97"/>
      <c r="H551" s="97" t="s">
        <v>159</v>
      </c>
      <c r="I551" s="97" t="s">
        <v>2878</v>
      </c>
      <c r="J551" s="97" t="s">
        <v>161</v>
      </c>
      <c r="K551" s="97">
        <v>208100.1</v>
      </c>
      <c r="L551" s="97">
        <v>132312.51999999999</v>
      </c>
      <c r="M551" s="97">
        <v>608048.71829999995</v>
      </c>
      <c r="N551" s="97">
        <v>632361.37710000004</v>
      </c>
      <c r="O551" s="97">
        <v>52.442664039999997</v>
      </c>
      <c r="P551" s="97">
        <v>-7.8816126280000001</v>
      </c>
    </row>
    <row r="552" spans="1:16" x14ac:dyDescent="0.3">
      <c r="A552" s="97" t="s">
        <v>2879</v>
      </c>
      <c r="B552" s="97" t="s">
        <v>2880</v>
      </c>
      <c r="C552" s="97" t="s">
        <v>2881</v>
      </c>
      <c r="D552" s="97" t="s">
        <v>2882</v>
      </c>
      <c r="E552" s="97" t="s">
        <v>1411</v>
      </c>
      <c r="F552" s="97" t="s">
        <v>2354</v>
      </c>
      <c r="G552" s="97"/>
      <c r="H552" s="97" t="s">
        <v>307</v>
      </c>
      <c r="I552" s="97" t="s">
        <v>2883</v>
      </c>
      <c r="J552" s="97" t="s">
        <v>309</v>
      </c>
      <c r="K552" s="97">
        <v>123185.5</v>
      </c>
      <c r="L552" s="97">
        <v>229116.016</v>
      </c>
      <c r="M552" s="97">
        <v>523152.93180000002</v>
      </c>
      <c r="N552" s="97">
        <v>729144.47519999999</v>
      </c>
      <c r="O552" s="97">
        <v>53.307002269999998</v>
      </c>
      <c r="P552" s="97">
        <v>-9.1530504649999997</v>
      </c>
    </row>
    <row r="553" spans="1:16" x14ac:dyDescent="0.3">
      <c r="A553" s="97" t="s">
        <v>2884</v>
      </c>
      <c r="B553" s="97" t="s">
        <v>2885</v>
      </c>
      <c r="C553" s="97" t="s">
        <v>2885</v>
      </c>
      <c r="D553" s="97" t="s">
        <v>2886</v>
      </c>
      <c r="E553" s="97" t="s">
        <v>2887</v>
      </c>
      <c r="F553" s="97" t="s">
        <v>729</v>
      </c>
      <c r="G553" s="97" t="s">
        <v>611</v>
      </c>
      <c r="H553" s="97" t="s">
        <v>612</v>
      </c>
      <c r="I553" s="97" t="s">
        <v>2888</v>
      </c>
      <c r="J553" s="97" t="s">
        <v>614</v>
      </c>
      <c r="K553" s="97">
        <v>130579.133</v>
      </c>
      <c r="L553" s="97">
        <v>170757.81299999999</v>
      </c>
      <c r="M553" s="97">
        <v>530544.65689999994</v>
      </c>
      <c r="N553" s="97">
        <v>670798.80649999995</v>
      </c>
      <c r="O553" s="97">
        <v>52.78373354</v>
      </c>
      <c r="P553" s="97">
        <v>-9.029591924</v>
      </c>
    </row>
    <row r="554" spans="1:16" x14ac:dyDescent="0.3">
      <c r="A554" s="97" t="s">
        <v>2889</v>
      </c>
      <c r="B554" s="97" t="s">
        <v>2890</v>
      </c>
      <c r="C554" s="97" t="s">
        <v>2891</v>
      </c>
      <c r="D554" s="97" t="s">
        <v>2736</v>
      </c>
      <c r="E554" s="97" t="s">
        <v>465</v>
      </c>
      <c r="F554" s="97"/>
      <c r="G554" s="97"/>
      <c r="H554" s="97" t="s">
        <v>466</v>
      </c>
      <c r="I554" s="97" t="s">
        <v>2892</v>
      </c>
      <c r="J554" s="97" t="s">
        <v>468</v>
      </c>
      <c r="K554" s="97">
        <v>113313.07</v>
      </c>
      <c r="L554" s="97">
        <v>283549.71899999998</v>
      </c>
      <c r="M554" s="97">
        <v>513282.92129999999</v>
      </c>
      <c r="N554" s="97">
        <v>783566.50109999999</v>
      </c>
      <c r="O554" s="97">
        <v>53.794421460000002</v>
      </c>
      <c r="P554" s="97">
        <v>-9.3161918709999991</v>
      </c>
    </row>
    <row r="555" spans="1:16" x14ac:dyDescent="0.3">
      <c r="A555" s="97" t="s">
        <v>2893</v>
      </c>
      <c r="B555" s="97" t="s">
        <v>1496</v>
      </c>
      <c r="C555" s="97" t="s">
        <v>2894</v>
      </c>
      <c r="D555" s="97" t="s">
        <v>181</v>
      </c>
      <c r="E555" s="97" t="s">
        <v>182</v>
      </c>
      <c r="F555" s="97"/>
      <c r="G555" s="97"/>
      <c r="H555" s="97" t="s">
        <v>175</v>
      </c>
      <c r="I555" s="97" t="s">
        <v>2895</v>
      </c>
      <c r="J555" s="97" t="s">
        <v>184</v>
      </c>
      <c r="K555" s="97">
        <v>303914.88500000001</v>
      </c>
      <c r="L555" s="97">
        <v>235411.486</v>
      </c>
      <c r="M555" s="97">
        <v>703843.41619999998</v>
      </c>
      <c r="N555" s="97">
        <v>735437.62210000004</v>
      </c>
      <c r="O555" s="97">
        <v>53.35893557</v>
      </c>
      <c r="P555" s="97">
        <v>-6.4399644220000001</v>
      </c>
    </row>
    <row r="556" spans="1:16" x14ac:dyDescent="0.3">
      <c r="A556" s="97" t="s">
        <v>2896</v>
      </c>
      <c r="B556" s="97" t="s">
        <v>2897</v>
      </c>
      <c r="C556" s="97" t="s">
        <v>2897</v>
      </c>
      <c r="D556" s="97" t="s">
        <v>2898</v>
      </c>
      <c r="E556" s="97" t="s">
        <v>1857</v>
      </c>
      <c r="F556" s="97"/>
      <c r="G556" s="97"/>
      <c r="H556" s="97" t="s">
        <v>138</v>
      </c>
      <c r="I556" s="97" t="s">
        <v>2899</v>
      </c>
      <c r="J556" s="97" t="s">
        <v>140</v>
      </c>
      <c r="K556" s="97">
        <v>178368.5</v>
      </c>
      <c r="L556" s="97">
        <v>66422.2</v>
      </c>
      <c r="M556" s="97">
        <v>578323.16520000005</v>
      </c>
      <c r="N556" s="97">
        <v>566485.40890000004</v>
      </c>
      <c r="O556" s="97">
        <v>51.850159580000003</v>
      </c>
      <c r="P556" s="97">
        <v>-8.3146376699999998</v>
      </c>
    </row>
    <row r="557" spans="1:16" x14ac:dyDescent="0.3">
      <c r="A557" s="97" t="s">
        <v>2900</v>
      </c>
      <c r="B557" s="97" t="s">
        <v>2901</v>
      </c>
      <c r="C557" s="97" t="s">
        <v>2902</v>
      </c>
      <c r="D557" s="97" t="s">
        <v>2903</v>
      </c>
      <c r="E557" s="97" t="s">
        <v>158</v>
      </c>
      <c r="F557" s="97"/>
      <c r="G557" s="97"/>
      <c r="H557" s="97" t="s">
        <v>540</v>
      </c>
      <c r="I557" s="97" t="s">
        <v>2904</v>
      </c>
      <c r="J557" s="97" t="s">
        <v>542</v>
      </c>
      <c r="K557" s="97">
        <v>179962.875</v>
      </c>
      <c r="L557" s="97">
        <v>127553.227</v>
      </c>
      <c r="M557" s="97">
        <v>579917.52769999998</v>
      </c>
      <c r="N557" s="97">
        <v>627603.26089999999</v>
      </c>
      <c r="O557" s="97">
        <v>52.399587449999999</v>
      </c>
      <c r="P557" s="97">
        <v>-8.2951025670000007</v>
      </c>
    </row>
    <row r="558" spans="1:16" x14ac:dyDescent="0.3">
      <c r="A558" s="97" t="s">
        <v>2905</v>
      </c>
      <c r="B558" s="97" t="s">
        <v>2906</v>
      </c>
      <c r="C558" s="97" t="s">
        <v>2907</v>
      </c>
      <c r="D558" s="97" t="s">
        <v>2908</v>
      </c>
      <c r="E558" s="97" t="s">
        <v>719</v>
      </c>
      <c r="F558" s="97" t="s">
        <v>1780</v>
      </c>
      <c r="G558" s="97"/>
      <c r="H558" s="97" t="s">
        <v>138</v>
      </c>
      <c r="I558" s="97" t="s">
        <v>2909</v>
      </c>
      <c r="J558" s="97" t="s">
        <v>140</v>
      </c>
      <c r="K558" s="97">
        <v>156299.03099999999</v>
      </c>
      <c r="L558" s="97">
        <v>90903.476999999999</v>
      </c>
      <c r="M558" s="97">
        <v>556258.58180000004</v>
      </c>
      <c r="N558" s="97">
        <v>590961.53319999995</v>
      </c>
      <c r="O558" s="97">
        <v>52.068870510000004</v>
      </c>
      <c r="P558" s="97">
        <v>-8.6380030820000009</v>
      </c>
    </row>
    <row r="559" spans="1:16" x14ac:dyDescent="0.3">
      <c r="A559" s="97" t="s">
        <v>2910</v>
      </c>
      <c r="B559" s="97" t="s">
        <v>2911</v>
      </c>
      <c r="C559" s="97" t="s">
        <v>2911</v>
      </c>
      <c r="D559" s="97" t="s">
        <v>2912</v>
      </c>
      <c r="E559" s="97" t="s">
        <v>2913</v>
      </c>
      <c r="F559" s="97"/>
      <c r="G559" s="97"/>
      <c r="H559" s="97" t="s">
        <v>321</v>
      </c>
      <c r="I559" s="97" t="s">
        <v>2914</v>
      </c>
      <c r="J559" s="97" t="s">
        <v>323</v>
      </c>
      <c r="K559" s="97">
        <v>205271.40599999999</v>
      </c>
      <c r="L559" s="97">
        <v>281523.625</v>
      </c>
      <c r="M559" s="97">
        <v>605221.43319999997</v>
      </c>
      <c r="N559" s="97">
        <v>781540.35210000002</v>
      </c>
      <c r="O559" s="97">
        <v>53.78341056</v>
      </c>
      <c r="P559" s="97">
        <v>-7.9207719269999997</v>
      </c>
    </row>
    <row r="560" spans="1:16" x14ac:dyDescent="0.3">
      <c r="A560" s="97" t="s">
        <v>2915</v>
      </c>
      <c r="B560" s="97" t="s">
        <v>2916</v>
      </c>
      <c r="C560" s="97" t="s">
        <v>2917</v>
      </c>
      <c r="D560" s="97" t="s">
        <v>1013</v>
      </c>
      <c r="E560" s="97" t="s">
        <v>1014</v>
      </c>
      <c r="F560" s="97" t="s">
        <v>465</v>
      </c>
      <c r="G560" s="97"/>
      <c r="H560" s="97" t="s">
        <v>466</v>
      </c>
      <c r="I560" s="97" t="s">
        <v>2918</v>
      </c>
      <c r="J560" s="97" t="s">
        <v>468</v>
      </c>
      <c r="K560" s="97">
        <v>122388.57799999999</v>
      </c>
      <c r="L560" s="97">
        <v>278011.375</v>
      </c>
      <c r="M560" s="97">
        <v>522356.44400000002</v>
      </c>
      <c r="N560" s="97">
        <v>778029.30200000003</v>
      </c>
      <c r="O560" s="97">
        <v>53.746105360000001</v>
      </c>
      <c r="P560" s="97">
        <v>-9.1771151700000004</v>
      </c>
    </row>
    <row r="561" spans="1:16" x14ac:dyDescent="0.3">
      <c r="A561" s="97" t="s">
        <v>2919</v>
      </c>
      <c r="B561" s="97" t="s">
        <v>2920</v>
      </c>
      <c r="C561" s="97" t="s">
        <v>2921</v>
      </c>
      <c r="D561" s="97" t="s">
        <v>296</v>
      </c>
      <c r="E561" s="97" t="s">
        <v>166</v>
      </c>
      <c r="F561" s="97"/>
      <c r="G561" s="97"/>
      <c r="H561" s="97" t="s">
        <v>167</v>
      </c>
      <c r="I561" s="97" t="s">
        <v>2922</v>
      </c>
      <c r="J561" s="97" t="s">
        <v>169</v>
      </c>
      <c r="K561" s="97">
        <v>285443.58299999998</v>
      </c>
      <c r="L561" s="97">
        <v>172886.80300000001</v>
      </c>
      <c r="M561" s="97">
        <v>685375.76020000002</v>
      </c>
      <c r="N561" s="97">
        <v>672926.50650000002</v>
      </c>
      <c r="O561" s="97">
        <v>52.800570049999997</v>
      </c>
      <c r="P561" s="97">
        <v>-6.7339089359999997</v>
      </c>
    </row>
    <row r="562" spans="1:16" x14ac:dyDescent="0.3">
      <c r="A562" s="97" t="s">
        <v>2923</v>
      </c>
      <c r="B562" s="97" t="s">
        <v>2924</v>
      </c>
      <c r="C562" s="97" t="s">
        <v>2925</v>
      </c>
      <c r="D562" s="97" t="s">
        <v>2926</v>
      </c>
      <c r="E562" s="97" t="s">
        <v>137</v>
      </c>
      <c r="F562" s="97"/>
      <c r="G562" s="97"/>
      <c r="H562" s="97" t="s">
        <v>138</v>
      </c>
      <c r="I562" s="97" t="s">
        <v>2927</v>
      </c>
      <c r="J562" s="97" t="s">
        <v>140</v>
      </c>
      <c r="K562" s="97">
        <v>172627.59400000001</v>
      </c>
      <c r="L562" s="97">
        <v>63042.491999999998</v>
      </c>
      <c r="M562" s="97">
        <v>572583.47710000002</v>
      </c>
      <c r="N562" s="97">
        <v>563106.45990000002</v>
      </c>
      <c r="O562" s="97">
        <v>51.819533839999998</v>
      </c>
      <c r="P562" s="97">
        <v>-8.3976792400000004</v>
      </c>
    </row>
    <row r="563" spans="1:16" x14ac:dyDescent="0.3">
      <c r="A563" s="97" t="s">
        <v>2928</v>
      </c>
      <c r="B563" s="97" t="s">
        <v>1496</v>
      </c>
      <c r="C563" s="97" t="s">
        <v>2929</v>
      </c>
      <c r="D563" s="97" t="s">
        <v>2930</v>
      </c>
      <c r="E563" s="97" t="s">
        <v>2931</v>
      </c>
      <c r="F563" s="97" t="s">
        <v>1040</v>
      </c>
      <c r="G563" s="97"/>
      <c r="H563" s="97" t="s">
        <v>151</v>
      </c>
      <c r="I563" s="97" t="s">
        <v>2932</v>
      </c>
      <c r="J563" s="97" t="s">
        <v>153</v>
      </c>
      <c r="K563" s="97">
        <v>84013.171000000002</v>
      </c>
      <c r="L563" s="97">
        <v>114238.727</v>
      </c>
      <c r="M563" s="97">
        <v>483988.41879999998</v>
      </c>
      <c r="N563" s="97">
        <v>614292.15079999994</v>
      </c>
      <c r="O563" s="97">
        <v>52.268074740000003</v>
      </c>
      <c r="P563" s="97">
        <v>-9.6997478469999994</v>
      </c>
    </row>
    <row r="564" spans="1:16" x14ac:dyDescent="0.3">
      <c r="A564" s="97" t="s">
        <v>2933</v>
      </c>
      <c r="B564" s="97" t="s">
        <v>2934</v>
      </c>
      <c r="C564" s="97" t="s">
        <v>2934</v>
      </c>
      <c r="D564" s="97" t="s">
        <v>2935</v>
      </c>
      <c r="E564" s="97" t="s">
        <v>767</v>
      </c>
      <c r="F564" s="97" t="s">
        <v>449</v>
      </c>
      <c r="G564" s="97"/>
      <c r="H564" s="97" t="s">
        <v>151</v>
      </c>
      <c r="I564" s="97" t="s">
        <v>2936</v>
      </c>
      <c r="J564" s="97" t="s">
        <v>153</v>
      </c>
      <c r="K564" s="97">
        <v>106870.179</v>
      </c>
      <c r="L564" s="97">
        <v>139672.40900000001</v>
      </c>
      <c r="M564" s="97">
        <v>506840.64169999998</v>
      </c>
      <c r="N564" s="97">
        <v>639720.22849999997</v>
      </c>
      <c r="O564" s="97">
        <v>52.500911420000001</v>
      </c>
      <c r="P564" s="97">
        <v>-9.3721106550000002</v>
      </c>
    </row>
    <row r="565" spans="1:16" x14ac:dyDescent="0.3">
      <c r="A565" s="97" t="s">
        <v>2937</v>
      </c>
      <c r="B565" s="97" t="s">
        <v>2938</v>
      </c>
      <c r="C565" s="97" t="s">
        <v>2938</v>
      </c>
      <c r="D565" s="97" t="s">
        <v>998</v>
      </c>
      <c r="E565" s="97" t="s">
        <v>137</v>
      </c>
      <c r="F565" s="97"/>
      <c r="G565" s="97"/>
      <c r="H565" s="97" t="s">
        <v>138</v>
      </c>
      <c r="I565" s="97" t="s">
        <v>2939</v>
      </c>
      <c r="J565" s="97" t="s">
        <v>140</v>
      </c>
      <c r="K565" s="97">
        <v>118798.891</v>
      </c>
      <c r="L565" s="97">
        <v>56223.406000000003</v>
      </c>
      <c r="M565" s="97">
        <v>518766.3285</v>
      </c>
      <c r="N565" s="97">
        <v>556289.13619999995</v>
      </c>
      <c r="O565" s="97">
        <v>51.753034380000003</v>
      </c>
      <c r="P565" s="97">
        <v>-9.1765877699999994</v>
      </c>
    </row>
    <row r="566" spans="1:16" x14ac:dyDescent="0.3">
      <c r="A566" s="97" t="s">
        <v>2940</v>
      </c>
      <c r="B566" s="97" t="s">
        <v>2941</v>
      </c>
      <c r="C566" s="97" t="s">
        <v>2942</v>
      </c>
      <c r="D566" s="97" t="s">
        <v>854</v>
      </c>
      <c r="E566" s="97" t="s">
        <v>465</v>
      </c>
      <c r="F566" s="97"/>
      <c r="G566" s="97"/>
      <c r="H566" s="97" t="s">
        <v>466</v>
      </c>
      <c r="I566" s="97" t="s">
        <v>2943</v>
      </c>
      <c r="J566" s="97" t="s">
        <v>468</v>
      </c>
      <c r="K566" s="97">
        <v>101973.57799999999</v>
      </c>
      <c r="L566" s="97">
        <v>290027.375</v>
      </c>
      <c r="M566" s="97">
        <v>501945.90749999997</v>
      </c>
      <c r="N566" s="97">
        <v>790042.82180000003</v>
      </c>
      <c r="O566" s="97">
        <v>53.850587779999998</v>
      </c>
      <c r="P566" s="97">
        <v>-9.4902682079999998</v>
      </c>
    </row>
    <row r="567" spans="1:16" x14ac:dyDescent="0.3">
      <c r="A567" s="97" t="s">
        <v>2944</v>
      </c>
      <c r="B567" s="97" t="s">
        <v>2945</v>
      </c>
      <c r="C567" s="97" t="s">
        <v>2946</v>
      </c>
      <c r="D567" s="97" t="s">
        <v>2947</v>
      </c>
      <c r="E567" s="97" t="s">
        <v>2948</v>
      </c>
      <c r="F567" s="97" t="s">
        <v>436</v>
      </c>
      <c r="G567" s="97"/>
      <c r="H567" s="97" t="s">
        <v>437</v>
      </c>
      <c r="I567" s="97" t="s">
        <v>2949</v>
      </c>
      <c r="J567" s="97" t="s">
        <v>439</v>
      </c>
      <c r="K567" s="97">
        <v>177802.4</v>
      </c>
      <c r="L567" s="97">
        <v>398185.7</v>
      </c>
      <c r="M567" s="97">
        <v>577758.96569999994</v>
      </c>
      <c r="N567" s="97">
        <v>898177.43599999999</v>
      </c>
      <c r="O567" s="97">
        <v>54.830983310000001</v>
      </c>
      <c r="P567" s="97">
        <v>-8.3461577479999995</v>
      </c>
    </row>
    <row r="568" spans="1:16" x14ac:dyDescent="0.3">
      <c r="A568" s="97" t="s">
        <v>2950</v>
      </c>
      <c r="B568" s="97" t="s">
        <v>2951</v>
      </c>
      <c r="C568" s="97" t="s">
        <v>2951</v>
      </c>
      <c r="D568" s="97" t="s">
        <v>2952</v>
      </c>
      <c r="E568" s="97" t="s">
        <v>459</v>
      </c>
      <c r="F568" s="97" t="s">
        <v>275</v>
      </c>
      <c r="G568" s="97"/>
      <c r="H568" s="97" t="s">
        <v>276</v>
      </c>
      <c r="I568" s="97" t="s">
        <v>2953</v>
      </c>
      <c r="J568" s="97" t="s">
        <v>278</v>
      </c>
      <c r="K568" s="97">
        <v>216722.484</v>
      </c>
      <c r="L568" s="97">
        <v>247377.45300000001</v>
      </c>
      <c r="M568" s="97">
        <v>616669.86190000002</v>
      </c>
      <c r="N568" s="97">
        <v>747401.47589999996</v>
      </c>
      <c r="O568" s="97">
        <v>53.476384000000003</v>
      </c>
      <c r="P568" s="97">
        <v>-7.7488870170000004</v>
      </c>
    </row>
    <row r="569" spans="1:16" x14ac:dyDescent="0.3">
      <c r="A569" s="97" t="s">
        <v>2954</v>
      </c>
      <c r="B569" s="97" t="s">
        <v>2083</v>
      </c>
      <c r="C569" s="97" t="s">
        <v>2955</v>
      </c>
      <c r="D569" s="97" t="s">
        <v>1216</v>
      </c>
      <c r="E569" s="97" t="s">
        <v>289</v>
      </c>
      <c r="F569" s="97"/>
      <c r="G569" s="97"/>
      <c r="H569" s="97" t="s">
        <v>290</v>
      </c>
      <c r="I569" s="97" t="s">
        <v>2956</v>
      </c>
      <c r="J569" s="97" t="s">
        <v>292</v>
      </c>
      <c r="K569" s="97">
        <v>326981.19</v>
      </c>
      <c r="L569" s="97">
        <v>217082.497</v>
      </c>
      <c r="M569" s="97">
        <v>726904.65509999997</v>
      </c>
      <c r="N569" s="97">
        <v>717112.45920000004</v>
      </c>
      <c r="O569" s="97">
        <v>53.189308070000003</v>
      </c>
      <c r="P569" s="97">
        <v>-6.1010179850000004</v>
      </c>
    </row>
    <row r="570" spans="1:16" x14ac:dyDescent="0.3">
      <c r="A570" s="97" t="s">
        <v>2957</v>
      </c>
      <c r="B570" s="97" t="s">
        <v>2958</v>
      </c>
      <c r="C570" s="97" t="s">
        <v>2959</v>
      </c>
      <c r="D570" s="97" t="s">
        <v>296</v>
      </c>
      <c r="E570" s="97" t="s">
        <v>166</v>
      </c>
      <c r="F570" s="97"/>
      <c r="G570" s="97"/>
      <c r="H570" s="97" t="s">
        <v>167</v>
      </c>
      <c r="I570" s="97" t="s">
        <v>2960</v>
      </c>
      <c r="J570" s="97" t="s">
        <v>169</v>
      </c>
      <c r="K570" s="97">
        <v>285513.52399999998</v>
      </c>
      <c r="L570" s="97">
        <v>173275.00700000001</v>
      </c>
      <c r="M570" s="97">
        <v>685445.68819999998</v>
      </c>
      <c r="N570" s="97">
        <v>673314.62650000001</v>
      </c>
      <c r="O570" s="97">
        <v>52.804046460000002</v>
      </c>
      <c r="P570" s="97">
        <v>-6.7327708150000003</v>
      </c>
    </row>
    <row r="571" spans="1:16" x14ac:dyDescent="0.3">
      <c r="A571" s="97" t="s">
        <v>2961</v>
      </c>
      <c r="B571" s="97" t="s">
        <v>1027</v>
      </c>
      <c r="C571" s="97" t="s">
        <v>2962</v>
      </c>
      <c r="D571" s="97" t="s">
        <v>2963</v>
      </c>
      <c r="E571" s="97" t="s">
        <v>1271</v>
      </c>
      <c r="F571" s="97"/>
      <c r="G571" s="97"/>
      <c r="H571" s="97" t="s">
        <v>175</v>
      </c>
      <c r="I571" s="97" t="s">
        <v>2964</v>
      </c>
      <c r="J571" s="97" t="s">
        <v>198</v>
      </c>
      <c r="K571" s="97">
        <v>314871.011</v>
      </c>
      <c r="L571" s="97">
        <v>233070.66899999999</v>
      </c>
      <c r="M571" s="97">
        <v>714797.16969999997</v>
      </c>
      <c r="N571" s="97">
        <v>733097.25109999999</v>
      </c>
      <c r="O571" s="97">
        <v>53.335648669999998</v>
      </c>
      <c r="P571" s="97">
        <v>-6.2763327980000003</v>
      </c>
    </row>
    <row r="572" spans="1:16" x14ac:dyDescent="0.3">
      <c r="A572" s="97" t="s">
        <v>2965</v>
      </c>
      <c r="B572" s="97" t="s">
        <v>1027</v>
      </c>
      <c r="C572" s="97" t="s">
        <v>1027</v>
      </c>
      <c r="D572" s="97" t="s">
        <v>2966</v>
      </c>
      <c r="E572" s="97" t="s">
        <v>2967</v>
      </c>
      <c r="F572" s="97"/>
      <c r="G572" s="97"/>
      <c r="H572" s="97" t="s">
        <v>175</v>
      </c>
      <c r="I572" s="97" t="s">
        <v>2968</v>
      </c>
      <c r="J572" s="97" t="s">
        <v>198</v>
      </c>
      <c r="K572" s="97">
        <v>314151.777</v>
      </c>
      <c r="L572" s="97">
        <v>230269.98499999999</v>
      </c>
      <c r="M572" s="97">
        <v>714078.07570000004</v>
      </c>
      <c r="N572" s="97">
        <v>730297.17429999996</v>
      </c>
      <c r="O572" s="97">
        <v>53.31065117</v>
      </c>
      <c r="P572" s="97">
        <v>-6.2881318730000002</v>
      </c>
    </row>
    <row r="573" spans="1:16" x14ac:dyDescent="0.3">
      <c r="A573" s="97" t="s">
        <v>2969</v>
      </c>
      <c r="B573" s="97" t="s">
        <v>937</v>
      </c>
      <c r="C573" s="97" t="s">
        <v>2970</v>
      </c>
      <c r="D573" s="97" t="s">
        <v>2971</v>
      </c>
      <c r="E573" s="97" t="s">
        <v>679</v>
      </c>
      <c r="F573" s="97" t="s">
        <v>449</v>
      </c>
      <c r="G573" s="97"/>
      <c r="H573" s="97" t="s">
        <v>151</v>
      </c>
      <c r="I573" s="97" t="s">
        <v>2972</v>
      </c>
      <c r="J573" s="97" t="s">
        <v>153</v>
      </c>
      <c r="K573" s="97">
        <v>83254.312999999995</v>
      </c>
      <c r="L573" s="97">
        <v>114825.461</v>
      </c>
      <c r="M573" s="97">
        <v>483229.72749999998</v>
      </c>
      <c r="N573" s="97">
        <v>614878.76260000002</v>
      </c>
      <c r="O573" s="97">
        <v>52.27318468</v>
      </c>
      <c r="P573" s="97">
        <v>-9.7110614500000008</v>
      </c>
    </row>
    <row r="574" spans="1:16" x14ac:dyDescent="0.3">
      <c r="A574" s="97" t="s">
        <v>2973</v>
      </c>
      <c r="B574" s="97" t="s">
        <v>2974</v>
      </c>
      <c r="C574" s="97" t="s">
        <v>2975</v>
      </c>
      <c r="D574" s="97" t="s">
        <v>2976</v>
      </c>
      <c r="E574" s="97" t="s">
        <v>306</v>
      </c>
      <c r="F574" s="97"/>
      <c r="G574" s="97"/>
      <c r="H574" s="97" t="s">
        <v>307</v>
      </c>
      <c r="I574" s="97" t="s">
        <v>2977</v>
      </c>
      <c r="J574" s="97" t="s">
        <v>309</v>
      </c>
      <c r="K574" s="97">
        <v>70845.266000000003</v>
      </c>
      <c r="L574" s="97">
        <v>257847.42199999999</v>
      </c>
      <c r="M574" s="97">
        <v>470824.13079999998</v>
      </c>
      <c r="N574" s="97">
        <v>757869.97129999998</v>
      </c>
      <c r="O574" s="97">
        <v>53.554834499999998</v>
      </c>
      <c r="P574" s="97">
        <v>-9.9495973200000005</v>
      </c>
    </row>
    <row r="575" spans="1:16" x14ac:dyDescent="0.3">
      <c r="A575" s="97" t="s">
        <v>2978</v>
      </c>
      <c r="B575" s="97" t="s">
        <v>2979</v>
      </c>
      <c r="C575" s="97" t="s">
        <v>2979</v>
      </c>
      <c r="D575" s="97" t="s">
        <v>729</v>
      </c>
      <c r="E575" s="97" t="s">
        <v>611</v>
      </c>
      <c r="F575" s="97"/>
      <c r="G575" s="97"/>
      <c r="H575" s="97" t="s">
        <v>612</v>
      </c>
      <c r="I575" s="97" t="s">
        <v>2980</v>
      </c>
      <c r="J575" s="97" t="s">
        <v>614</v>
      </c>
      <c r="K575" s="97">
        <v>127415.609</v>
      </c>
      <c r="L575" s="97">
        <v>180167.5</v>
      </c>
      <c r="M575" s="97">
        <v>527381.86529999995</v>
      </c>
      <c r="N575" s="97">
        <v>680206.48329999996</v>
      </c>
      <c r="O575" s="97">
        <v>52.867856089999997</v>
      </c>
      <c r="P575" s="97">
        <v>-9.0785592719999997</v>
      </c>
    </row>
    <row r="576" spans="1:16" x14ac:dyDescent="0.3">
      <c r="A576" s="97" t="s">
        <v>2981</v>
      </c>
      <c r="B576" s="97" t="s">
        <v>2982</v>
      </c>
      <c r="C576" s="97" t="s">
        <v>2982</v>
      </c>
      <c r="D576" s="97" t="s">
        <v>2983</v>
      </c>
      <c r="E576" s="97" t="s">
        <v>2984</v>
      </c>
      <c r="F576" s="97" t="s">
        <v>131</v>
      </c>
      <c r="G576" s="97"/>
      <c r="H576" s="97" t="s">
        <v>123</v>
      </c>
      <c r="I576" s="97" t="s">
        <v>2985</v>
      </c>
      <c r="J576" s="97" t="s">
        <v>125</v>
      </c>
      <c r="K576" s="97">
        <v>284924</v>
      </c>
      <c r="L576" s="97">
        <v>315655.8</v>
      </c>
      <c r="M576" s="97">
        <v>684857.04909999995</v>
      </c>
      <c r="N576" s="97">
        <v>815664.74899999995</v>
      </c>
      <c r="O576" s="97">
        <v>54.083090370000001</v>
      </c>
      <c r="P576" s="97">
        <v>-6.7031182100000004</v>
      </c>
    </row>
    <row r="577" spans="1:16" x14ac:dyDescent="0.3">
      <c r="A577" s="97" t="s">
        <v>2986</v>
      </c>
      <c r="B577" s="97" t="s">
        <v>2987</v>
      </c>
      <c r="C577" s="97" t="s">
        <v>2987</v>
      </c>
      <c r="D577" s="97" t="s">
        <v>2988</v>
      </c>
      <c r="E577" s="97" t="s">
        <v>388</v>
      </c>
      <c r="F577" s="97"/>
      <c r="G577" s="97"/>
      <c r="H577" s="97" t="s">
        <v>389</v>
      </c>
      <c r="I577" s="97" t="s">
        <v>2989</v>
      </c>
      <c r="J577" s="97" t="s">
        <v>391</v>
      </c>
      <c r="K577" s="97">
        <v>249995.40599999999</v>
      </c>
      <c r="L577" s="97">
        <v>109164.82</v>
      </c>
      <c r="M577" s="97">
        <v>649934.87730000005</v>
      </c>
      <c r="N577" s="97">
        <v>609218.43779999996</v>
      </c>
      <c r="O577" s="97">
        <v>52.232440369999999</v>
      </c>
      <c r="P577" s="97">
        <v>-7.2689852039999998</v>
      </c>
    </row>
    <row r="578" spans="1:16" x14ac:dyDescent="0.3">
      <c r="A578" s="97" t="s">
        <v>2990</v>
      </c>
      <c r="B578" s="97" t="s">
        <v>2991</v>
      </c>
      <c r="C578" s="97" t="s">
        <v>2992</v>
      </c>
      <c r="D578" s="97" t="s">
        <v>2993</v>
      </c>
      <c r="E578" s="97" t="s">
        <v>2994</v>
      </c>
      <c r="F578" s="97"/>
      <c r="G578" s="97"/>
      <c r="H578" s="97" t="s">
        <v>262</v>
      </c>
      <c r="I578" s="97" t="s">
        <v>2995</v>
      </c>
      <c r="J578" s="97" t="s">
        <v>264</v>
      </c>
      <c r="K578" s="97">
        <v>253047.2</v>
      </c>
      <c r="L578" s="97">
        <v>205781.7</v>
      </c>
      <c r="M578" s="97">
        <v>652986.5307</v>
      </c>
      <c r="N578" s="97">
        <v>705814.49010000005</v>
      </c>
      <c r="O578" s="97">
        <v>53.100275600000003</v>
      </c>
      <c r="P578" s="97">
        <v>-7.2087893090000001</v>
      </c>
    </row>
    <row r="579" spans="1:16" x14ac:dyDescent="0.3">
      <c r="A579" s="97" t="s">
        <v>2996</v>
      </c>
      <c r="B579" s="97" t="s">
        <v>2997</v>
      </c>
      <c r="C579" s="97" t="s">
        <v>2998</v>
      </c>
      <c r="D579" s="97" t="s">
        <v>2999</v>
      </c>
      <c r="E579" s="97" t="s">
        <v>3000</v>
      </c>
      <c r="F579" s="97"/>
      <c r="G579" s="97"/>
      <c r="H579" s="97" t="s">
        <v>138</v>
      </c>
      <c r="I579" s="97" t="s">
        <v>3001</v>
      </c>
      <c r="J579" s="97" t="s">
        <v>140</v>
      </c>
      <c r="K579" s="97">
        <v>196495.07800000001</v>
      </c>
      <c r="L579" s="97">
        <v>73178.508000000002</v>
      </c>
      <c r="M579" s="97">
        <v>596445.87659999996</v>
      </c>
      <c r="N579" s="97">
        <v>573240.16379999998</v>
      </c>
      <c r="O579" s="97">
        <v>51.911288579999997</v>
      </c>
      <c r="P579" s="97">
        <v>-8.0516577950000006</v>
      </c>
    </row>
    <row r="580" spans="1:16" x14ac:dyDescent="0.3">
      <c r="A580" s="97" t="s">
        <v>3002</v>
      </c>
      <c r="B580" s="97" t="s">
        <v>3003</v>
      </c>
      <c r="C580" s="97" t="s">
        <v>3004</v>
      </c>
      <c r="D580" s="97" t="s">
        <v>3005</v>
      </c>
      <c r="E580" s="97" t="s">
        <v>138</v>
      </c>
      <c r="F580" s="97"/>
      <c r="G580" s="97"/>
      <c r="H580" s="97" t="s">
        <v>138</v>
      </c>
      <c r="I580" s="97" t="s">
        <v>3006</v>
      </c>
      <c r="J580" s="97" t="s">
        <v>347</v>
      </c>
      <c r="K580" s="97">
        <v>168626.45199999999</v>
      </c>
      <c r="L580" s="97">
        <v>72465.214999999997</v>
      </c>
      <c r="M580" s="97">
        <v>568583.24789999996</v>
      </c>
      <c r="N580" s="97">
        <v>572527.17539999995</v>
      </c>
      <c r="O580" s="97">
        <v>51.90400528</v>
      </c>
      <c r="P580" s="97">
        <v>-8.4565574950000002</v>
      </c>
    </row>
    <row r="581" spans="1:16" x14ac:dyDescent="0.3">
      <c r="A581" s="97" t="s">
        <v>3007</v>
      </c>
      <c r="B581" s="97" t="s">
        <v>3008</v>
      </c>
      <c r="C581" s="97" t="s">
        <v>3008</v>
      </c>
      <c r="D581" s="97" t="s">
        <v>3009</v>
      </c>
      <c r="E581" s="97" t="s">
        <v>858</v>
      </c>
      <c r="F581" s="97" t="s">
        <v>1394</v>
      </c>
      <c r="G581" s="97"/>
      <c r="H581" s="97" t="s">
        <v>334</v>
      </c>
      <c r="I581" s="97" t="s">
        <v>3010</v>
      </c>
      <c r="J581" s="97" t="s">
        <v>336</v>
      </c>
      <c r="K581" s="97">
        <v>203062.04699999999</v>
      </c>
      <c r="L581" s="97">
        <v>294749.90600000002</v>
      </c>
      <c r="M581" s="97">
        <v>603012.62069999997</v>
      </c>
      <c r="N581" s="97">
        <v>794763.79509999999</v>
      </c>
      <c r="O581" s="97">
        <v>53.902256170000001</v>
      </c>
      <c r="P581" s="97">
        <v>-7.9541579870000003</v>
      </c>
    </row>
    <row r="582" spans="1:16" x14ac:dyDescent="0.3">
      <c r="A582" s="97" t="s">
        <v>3011</v>
      </c>
      <c r="B582" s="97" t="s">
        <v>3012</v>
      </c>
      <c r="C582" s="97" t="s">
        <v>3012</v>
      </c>
      <c r="D582" s="97" t="s">
        <v>3013</v>
      </c>
      <c r="E582" s="97" t="s">
        <v>1014</v>
      </c>
      <c r="F582" s="97" t="s">
        <v>465</v>
      </c>
      <c r="G582" s="97"/>
      <c r="H582" s="97" t="s">
        <v>466</v>
      </c>
      <c r="I582" s="97" t="s">
        <v>3014</v>
      </c>
      <c r="J582" s="97" t="s">
        <v>468</v>
      </c>
      <c r="K582" s="97">
        <v>144004.45300000001</v>
      </c>
      <c r="L582" s="97">
        <v>279094.21899999998</v>
      </c>
      <c r="M582" s="97">
        <v>543967.66720000003</v>
      </c>
      <c r="N582" s="97">
        <v>779111.79689999996</v>
      </c>
      <c r="O582" s="97">
        <v>53.758601570000003</v>
      </c>
      <c r="P582" s="97">
        <v>-8.8497217819999996</v>
      </c>
    </row>
    <row r="583" spans="1:16" x14ac:dyDescent="0.3">
      <c r="A583" s="97" t="s">
        <v>3015</v>
      </c>
      <c r="B583" s="97" t="s">
        <v>3016</v>
      </c>
      <c r="C583" s="97" t="s">
        <v>3017</v>
      </c>
      <c r="D583" s="97" t="s">
        <v>998</v>
      </c>
      <c r="E583" s="97" t="s">
        <v>137</v>
      </c>
      <c r="F583" s="97"/>
      <c r="G583" s="97"/>
      <c r="H583" s="97" t="s">
        <v>138</v>
      </c>
      <c r="I583" s="97" t="s">
        <v>3018</v>
      </c>
      <c r="J583" s="97" t="s">
        <v>140</v>
      </c>
      <c r="K583" s="97">
        <v>123073.07</v>
      </c>
      <c r="L583" s="97">
        <v>52918.120999999999</v>
      </c>
      <c r="M583" s="97">
        <v>523039.56890000001</v>
      </c>
      <c r="N583" s="97">
        <v>552984.53969999996</v>
      </c>
      <c r="O583" s="97">
        <v>51.723936909999999</v>
      </c>
      <c r="P583" s="97">
        <v>-9.1139765280000002</v>
      </c>
    </row>
    <row r="584" spans="1:16" x14ac:dyDescent="0.3">
      <c r="A584" s="97" t="s">
        <v>3019</v>
      </c>
      <c r="B584" s="97" t="s">
        <v>3020</v>
      </c>
      <c r="C584" s="97" t="s">
        <v>3021</v>
      </c>
      <c r="D584" s="97" t="s">
        <v>998</v>
      </c>
      <c r="E584" s="97" t="s">
        <v>137</v>
      </c>
      <c r="F584" s="97"/>
      <c r="G584" s="97"/>
      <c r="H584" s="97" t="s">
        <v>138</v>
      </c>
      <c r="I584" s="97" t="s">
        <v>3018</v>
      </c>
      <c r="J584" s="97" t="s">
        <v>140</v>
      </c>
      <c r="K584" s="97">
        <v>123073.07</v>
      </c>
      <c r="L584" s="97">
        <v>52918.120999999999</v>
      </c>
      <c r="M584" s="97">
        <v>523039.56890000001</v>
      </c>
      <c r="N584" s="97">
        <v>552984.53969999996</v>
      </c>
      <c r="O584" s="97">
        <v>51.723936909999999</v>
      </c>
      <c r="P584" s="97">
        <v>-9.1139765280000002</v>
      </c>
    </row>
    <row r="585" spans="1:16" x14ac:dyDescent="0.3">
      <c r="A585" s="97" t="s">
        <v>3022</v>
      </c>
      <c r="B585" s="97" t="s">
        <v>3023</v>
      </c>
      <c r="C585" s="97" t="s">
        <v>3024</v>
      </c>
      <c r="D585" s="97" t="s">
        <v>3025</v>
      </c>
      <c r="E585" s="97" t="s">
        <v>137</v>
      </c>
      <c r="F585" s="97"/>
      <c r="G585" s="97"/>
      <c r="H585" s="97" t="s">
        <v>138</v>
      </c>
      <c r="I585" s="97" t="s">
        <v>3026</v>
      </c>
      <c r="J585" s="97" t="s">
        <v>140</v>
      </c>
      <c r="K585" s="97">
        <v>171636.18799999999</v>
      </c>
      <c r="L585" s="97">
        <v>74221.539000000004</v>
      </c>
      <c r="M585" s="97">
        <v>571592.34530000004</v>
      </c>
      <c r="N585" s="97">
        <v>574283.10479999997</v>
      </c>
      <c r="O585" s="97">
        <v>51.919950620000002</v>
      </c>
      <c r="P585" s="97">
        <v>-8.4129744560000006</v>
      </c>
    </row>
    <row r="586" spans="1:16" x14ac:dyDescent="0.3">
      <c r="A586" s="97" t="s">
        <v>3027</v>
      </c>
      <c r="B586" s="97" t="s">
        <v>3028</v>
      </c>
      <c r="C586" s="97" t="s">
        <v>3029</v>
      </c>
      <c r="D586" s="97" t="s">
        <v>1387</v>
      </c>
      <c r="E586" s="97" t="s">
        <v>3030</v>
      </c>
      <c r="F586" s="97" t="s">
        <v>3031</v>
      </c>
      <c r="G586" s="97"/>
      <c r="H586" s="97" t="s">
        <v>307</v>
      </c>
      <c r="I586" s="97" t="s">
        <v>3032</v>
      </c>
      <c r="J586" s="97" t="s">
        <v>309</v>
      </c>
      <c r="K586" s="97">
        <v>178777.266</v>
      </c>
      <c r="L586" s="97">
        <v>205949.516</v>
      </c>
      <c r="M586" s="97">
        <v>578732.59640000004</v>
      </c>
      <c r="N586" s="97">
        <v>705982.66769999999</v>
      </c>
      <c r="O586" s="97">
        <v>53.103992869999999</v>
      </c>
      <c r="P586" s="97">
        <v>-8.3175962420000005</v>
      </c>
    </row>
    <row r="587" spans="1:16" x14ac:dyDescent="0.3">
      <c r="A587" s="97" t="s">
        <v>3033</v>
      </c>
      <c r="B587" s="97" t="s">
        <v>3034</v>
      </c>
      <c r="C587" s="97" t="s">
        <v>3035</v>
      </c>
      <c r="D587" s="97" t="s">
        <v>3036</v>
      </c>
      <c r="E587" s="97" t="s">
        <v>465</v>
      </c>
      <c r="F587" s="97"/>
      <c r="G587" s="97"/>
      <c r="H587" s="97" t="s">
        <v>466</v>
      </c>
      <c r="I587" s="97" t="s">
        <v>3037</v>
      </c>
      <c r="J587" s="97" t="s">
        <v>468</v>
      </c>
      <c r="K587" s="97">
        <v>132868.06299999999</v>
      </c>
      <c r="L587" s="97">
        <v>318342.5</v>
      </c>
      <c r="M587" s="97">
        <v>532833.88650000002</v>
      </c>
      <c r="N587" s="97">
        <v>818351.67980000004</v>
      </c>
      <c r="O587" s="97">
        <v>54.109840929999997</v>
      </c>
      <c r="P587" s="97">
        <v>-9.0271593719999998</v>
      </c>
    </row>
    <row r="588" spans="1:16" x14ac:dyDescent="0.3">
      <c r="A588" s="97" t="s">
        <v>3038</v>
      </c>
      <c r="B588" s="97" t="s">
        <v>3039</v>
      </c>
      <c r="C588" s="97" t="s">
        <v>3040</v>
      </c>
      <c r="D588" s="97" t="s">
        <v>3041</v>
      </c>
      <c r="E588" s="97" t="s">
        <v>3042</v>
      </c>
      <c r="F588" s="97" t="s">
        <v>224</v>
      </c>
      <c r="G588" s="97"/>
      <c r="H588" s="97" t="s">
        <v>225</v>
      </c>
      <c r="I588" s="97" t="s">
        <v>3043</v>
      </c>
      <c r="J588" s="97" t="s">
        <v>227</v>
      </c>
      <c r="K588" s="97">
        <v>309367.875</v>
      </c>
      <c r="L588" s="97">
        <v>311672.40600000002</v>
      </c>
      <c r="M588" s="97">
        <v>709295.63690000004</v>
      </c>
      <c r="N588" s="97">
        <v>811682.08330000006</v>
      </c>
      <c r="O588" s="97">
        <v>54.042713579999997</v>
      </c>
      <c r="P588" s="97">
        <v>-6.331210574</v>
      </c>
    </row>
    <row r="589" spans="1:16" x14ac:dyDescent="0.3">
      <c r="A589" s="97" t="s">
        <v>3044</v>
      </c>
      <c r="B589" s="97" t="s">
        <v>3045</v>
      </c>
      <c r="C589" s="97" t="s">
        <v>3046</v>
      </c>
      <c r="D589" s="97" t="s">
        <v>3046</v>
      </c>
      <c r="E589" s="97" t="s">
        <v>1129</v>
      </c>
      <c r="F589" s="97" t="s">
        <v>2266</v>
      </c>
      <c r="G589" s="97"/>
      <c r="H589" s="97" t="s">
        <v>159</v>
      </c>
      <c r="I589" s="97" t="s">
        <v>3047</v>
      </c>
      <c r="J589" s="97" t="s">
        <v>161</v>
      </c>
      <c r="K589" s="97">
        <v>226876.375</v>
      </c>
      <c r="L589" s="97">
        <v>127214.57799999999</v>
      </c>
      <c r="M589" s="97">
        <v>626820.92200000002</v>
      </c>
      <c r="N589" s="97">
        <v>627264.43220000004</v>
      </c>
      <c r="O589" s="97">
        <v>52.396253389999998</v>
      </c>
      <c r="P589" s="97">
        <v>-7.6059084109999997</v>
      </c>
    </row>
    <row r="590" spans="1:16" x14ac:dyDescent="0.3">
      <c r="A590" s="97" t="s">
        <v>3048</v>
      </c>
      <c r="B590" s="97" t="s">
        <v>3049</v>
      </c>
      <c r="C590" s="97" t="s">
        <v>3049</v>
      </c>
      <c r="D590" s="97" t="s">
        <v>3050</v>
      </c>
      <c r="E590" s="97" t="s">
        <v>289</v>
      </c>
      <c r="F590" s="97"/>
      <c r="G590" s="97"/>
      <c r="H590" s="97" t="s">
        <v>290</v>
      </c>
      <c r="I590" s="97" t="s">
        <v>3051</v>
      </c>
      <c r="J590" s="97" t="s">
        <v>292</v>
      </c>
      <c r="K590" s="97">
        <v>328145.31300000002</v>
      </c>
      <c r="L590" s="97">
        <v>210844.516</v>
      </c>
      <c r="M590" s="97">
        <v>728068.49430000002</v>
      </c>
      <c r="N590" s="97">
        <v>710875.81579999998</v>
      </c>
      <c r="O590" s="97">
        <v>53.13301062</v>
      </c>
      <c r="P590" s="97">
        <v>-6.0861073880000003</v>
      </c>
    </row>
    <row r="591" spans="1:16" x14ac:dyDescent="0.3">
      <c r="A591" s="97" t="s">
        <v>3052</v>
      </c>
      <c r="B591" s="97" t="s">
        <v>3053</v>
      </c>
      <c r="C591" s="97" t="s">
        <v>3053</v>
      </c>
      <c r="D591" s="97" t="s">
        <v>3054</v>
      </c>
      <c r="E591" s="97" t="s">
        <v>3055</v>
      </c>
      <c r="F591" s="97" t="s">
        <v>465</v>
      </c>
      <c r="G591" s="97"/>
      <c r="H591" s="97" t="s">
        <v>466</v>
      </c>
      <c r="I591" s="97" t="s">
        <v>3056</v>
      </c>
      <c r="J591" s="97" t="s">
        <v>468</v>
      </c>
      <c r="K591" s="97">
        <v>86304.016000000003</v>
      </c>
      <c r="L591" s="97">
        <v>322976.875</v>
      </c>
      <c r="M591" s="97">
        <v>486279.8983</v>
      </c>
      <c r="N591" s="97">
        <v>822985.30429999996</v>
      </c>
      <c r="O591" s="97">
        <v>54.143279139999997</v>
      </c>
      <c r="P591" s="97">
        <v>-9.740556733</v>
      </c>
    </row>
    <row r="592" spans="1:16" x14ac:dyDescent="0.3">
      <c r="A592" s="97" t="s">
        <v>3057</v>
      </c>
      <c r="B592" s="97" t="s">
        <v>3058</v>
      </c>
      <c r="C592" s="97" t="s">
        <v>3059</v>
      </c>
      <c r="D592" s="97" t="s">
        <v>3060</v>
      </c>
      <c r="E592" s="97" t="s">
        <v>465</v>
      </c>
      <c r="F592" s="97"/>
      <c r="G592" s="97"/>
      <c r="H592" s="97" t="s">
        <v>307</v>
      </c>
      <c r="I592" s="97" t="s">
        <v>3061</v>
      </c>
      <c r="J592" s="97" t="s">
        <v>309</v>
      </c>
      <c r="K592" s="97">
        <v>115153.18</v>
      </c>
      <c r="L592" s="97">
        <v>255530.234</v>
      </c>
      <c r="M592" s="97">
        <v>515122.48450000002</v>
      </c>
      <c r="N592" s="97">
        <v>755553.04440000001</v>
      </c>
      <c r="O592" s="97">
        <v>53.543046699999998</v>
      </c>
      <c r="P592" s="97">
        <v>-9.2806236030000004</v>
      </c>
    </row>
    <row r="593" spans="1:16" x14ac:dyDescent="0.3">
      <c r="A593" s="97" t="s">
        <v>3062</v>
      </c>
      <c r="B593" s="97" t="s">
        <v>3063</v>
      </c>
      <c r="C593" s="97" t="s">
        <v>3064</v>
      </c>
      <c r="D593" s="97" t="s">
        <v>3065</v>
      </c>
      <c r="E593" s="97" t="s">
        <v>138</v>
      </c>
      <c r="F593" s="97"/>
      <c r="G593" s="97"/>
      <c r="H593" s="97" t="s">
        <v>138</v>
      </c>
      <c r="I593" s="97" t="s">
        <v>3066</v>
      </c>
      <c r="J593" s="97" t="s">
        <v>347</v>
      </c>
      <c r="K593" s="97">
        <v>167015.55900000001</v>
      </c>
      <c r="L593" s="97">
        <v>72685.320999999996</v>
      </c>
      <c r="M593" s="97">
        <v>566972.70299999998</v>
      </c>
      <c r="N593" s="97">
        <v>572747.24269999994</v>
      </c>
      <c r="O593" s="97">
        <v>51.905890309999997</v>
      </c>
      <c r="P593" s="97">
        <v>-8.479982626</v>
      </c>
    </row>
    <row r="594" spans="1:16" x14ac:dyDescent="0.3">
      <c r="A594" s="97" t="s">
        <v>3067</v>
      </c>
      <c r="B594" s="97" t="s">
        <v>3068</v>
      </c>
      <c r="C594" s="97" t="s">
        <v>3069</v>
      </c>
      <c r="D594" s="97" t="s">
        <v>3070</v>
      </c>
      <c r="E594" s="97" t="s">
        <v>306</v>
      </c>
      <c r="F594" s="97"/>
      <c r="G594" s="97"/>
      <c r="H594" s="97" t="s">
        <v>307</v>
      </c>
      <c r="I594" s="97" t="s">
        <v>3071</v>
      </c>
      <c r="J594" s="97" t="s">
        <v>309</v>
      </c>
      <c r="K594" s="97">
        <v>89479.164000000004</v>
      </c>
      <c r="L594" s="97">
        <v>227781.65599999999</v>
      </c>
      <c r="M594" s="97">
        <v>489453.85129999998</v>
      </c>
      <c r="N594" s="97">
        <v>727810.58440000005</v>
      </c>
      <c r="O594" s="97">
        <v>53.289062170000001</v>
      </c>
      <c r="P594" s="97">
        <v>-9.6580267620000004</v>
      </c>
    </row>
    <row r="595" spans="1:16" x14ac:dyDescent="0.3">
      <c r="A595" s="97" t="s">
        <v>3072</v>
      </c>
      <c r="B595" s="97" t="s">
        <v>3073</v>
      </c>
      <c r="C595" s="97" t="s">
        <v>3074</v>
      </c>
      <c r="D595" s="97" t="s">
        <v>3075</v>
      </c>
      <c r="E595" s="97" t="s">
        <v>3076</v>
      </c>
      <c r="F595" s="97" t="s">
        <v>357</v>
      </c>
      <c r="G595" s="97"/>
      <c r="H595" s="97" t="s">
        <v>138</v>
      </c>
      <c r="I595" s="97" t="s">
        <v>3077</v>
      </c>
      <c r="J595" s="97" t="s">
        <v>140</v>
      </c>
      <c r="K595" s="97">
        <v>117011.117</v>
      </c>
      <c r="L595" s="97">
        <v>31472.370999999999</v>
      </c>
      <c r="M595" s="97">
        <v>516978.80359999998</v>
      </c>
      <c r="N595" s="97">
        <v>531543.44149999996</v>
      </c>
      <c r="O595" s="97">
        <v>51.530369</v>
      </c>
      <c r="P595" s="97">
        <v>-9.1966031049999994</v>
      </c>
    </row>
    <row r="596" spans="1:16" x14ac:dyDescent="0.3">
      <c r="A596" s="97" t="s">
        <v>3078</v>
      </c>
      <c r="B596" s="97" t="s">
        <v>3079</v>
      </c>
      <c r="C596" s="97" t="s">
        <v>3079</v>
      </c>
      <c r="D596" s="97" t="s">
        <v>3080</v>
      </c>
      <c r="E596" s="97" t="s">
        <v>729</v>
      </c>
      <c r="F596" s="97"/>
      <c r="G596" s="97"/>
      <c r="H596" s="97" t="s">
        <v>612</v>
      </c>
      <c r="I596" s="97" t="s">
        <v>3081</v>
      </c>
      <c r="J596" s="97" t="s">
        <v>614</v>
      </c>
      <c r="K596" s="97">
        <v>100423.70299999999</v>
      </c>
      <c r="L596" s="97">
        <v>169538.21900000001</v>
      </c>
      <c r="M596" s="97">
        <v>500395.7169</v>
      </c>
      <c r="N596" s="97">
        <v>669579.63879999996</v>
      </c>
      <c r="O596" s="97">
        <v>52.768060980000001</v>
      </c>
      <c r="P596" s="97">
        <v>-9.4760058170000008</v>
      </c>
    </row>
    <row r="597" spans="1:16" x14ac:dyDescent="0.3">
      <c r="A597" s="97" t="s">
        <v>3082</v>
      </c>
      <c r="B597" s="97" t="s">
        <v>3083</v>
      </c>
      <c r="C597" s="97" t="s">
        <v>3083</v>
      </c>
      <c r="D597" s="97" t="s">
        <v>1946</v>
      </c>
      <c r="E597" s="97" t="s">
        <v>611</v>
      </c>
      <c r="F597" s="97"/>
      <c r="G597" s="97"/>
      <c r="H597" s="97" t="s">
        <v>612</v>
      </c>
      <c r="I597" s="97" t="s">
        <v>3084</v>
      </c>
      <c r="J597" s="97" t="s">
        <v>614</v>
      </c>
      <c r="K597" s="97">
        <v>108056.984</v>
      </c>
      <c r="L597" s="97">
        <v>153546.03099999999</v>
      </c>
      <c r="M597" s="97">
        <v>508027.26650000003</v>
      </c>
      <c r="N597" s="97">
        <v>653590.85499999998</v>
      </c>
      <c r="O597" s="97">
        <v>52.625748600000001</v>
      </c>
      <c r="P597" s="97">
        <v>-9.3584843390000003</v>
      </c>
    </row>
    <row r="598" spans="1:16" x14ac:dyDescent="0.3">
      <c r="A598" s="97" t="s">
        <v>3085</v>
      </c>
      <c r="B598" s="97" t="s">
        <v>3086</v>
      </c>
      <c r="C598" s="97" t="s">
        <v>3087</v>
      </c>
      <c r="D598" s="97" t="s">
        <v>3088</v>
      </c>
      <c r="E598" s="97" t="s">
        <v>3089</v>
      </c>
      <c r="F598" s="97" t="s">
        <v>269</v>
      </c>
      <c r="G598" s="97" t="s">
        <v>261</v>
      </c>
      <c r="H598" s="97" t="s">
        <v>262</v>
      </c>
      <c r="I598" s="97" t="s">
        <v>3090</v>
      </c>
      <c r="J598" s="97" t="s">
        <v>264</v>
      </c>
      <c r="K598" s="97">
        <v>260865.84400000001</v>
      </c>
      <c r="L598" s="97">
        <v>205249.57800000001</v>
      </c>
      <c r="M598" s="97">
        <v>660803.48770000006</v>
      </c>
      <c r="N598" s="97">
        <v>705282.44110000005</v>
      </c>
      <c r="O598" s="97">
        <v>53.094661520000002</v>
      </c>
      <c r="P598" s="97">
        <v>-7.0921798230000004</v>
      </c>
    </row>
    <row r="599" spans="1:16" x14ac:dyDescent="0.3">
      <c r="A599" s="97" t="s">
        <v>3091</v>
      </c>
      <c r="B599" s="97" t="s">
        <v>3092</v>
      </c>
      <c r="C599" s="97" t="s">
        <v>3092</v>
      </c>
      <c r="D599" s="97" t="s">
        <v>3025</v>
      </c>
      <c r="E599" s="97" t="s">
        <v>137</v>
      </c>
      <c r="F599" s="97"/>
      <c r="G599" s="97"/>
      <c r="H599" s="97" t="s">
        <v>138</v>
      </c>
      <c r="I599" s="97" t="s">
        <v>3093</v>
      </c>
      <c r="J599" s="97" t="s">
        <v>140</v>
      </c>
      <c r="K599" s="97">
        <v>173032.03099999999</v>
      </c>
      <c r="L599" s="97">
        <v>75356.468999999997</v>
      </c>
      <c r="M599" s="97">
        <v>572987.89390000002</v>
      </c>
      <c r="N599" s="97">
        <v>575417.78280000004</v>
      </c>
      <c r="O599" s="97">
        <v>51.930219540000003</v>
      </c>
      <c r="P599" s="97">
        <v>-8.3927763019999997</v>
      </c>
    </row>
    <row r="600" spans="1:16" x14ac:dyDescent="0.3">
      <c r="A600" s="97" t="s">
        <v>3094</v>
      </c>
      <c r="B600" s="97" t="s">
        <v>3095</v>
      </c>
      <c r="C600" s="97" t="s">
        <v>3096</v>
      </c>
      <c r="D600" s="97" t="s">
        <v>3097</v>
      </c>
      <c r="E600" s="97" t="s">
        <v>3098</v>
      </c>
      <c r="F600" s="97" t="s">
        <v>898</v>
      </c>
      <c r="G600" s="97"/>
      <c r="H600" s="97" t="s">
        <v>232</v>
      </c>
      <c r="I600" s="97" t="s">
        <v>3099</v>
      </c>
      <c r="J600" s="97" t="s">
        <v>234</v>
      </c>
      <c r="K600" s="97">
        <v>229298.95300000001</v>
      </c>
      <c r="L600" s="97">
        <v>278963.46899999998</v>
      </c>
      <c r="M600" s="97">
        <v>629243.79009999998</v>
      </c>
      <c r="N600" s="97">
        <v>778980.61950000003</v>
      </c>
      <c r="O600" s="97">
        <v>53.759613950000002</v>
      </c>
      <c r="P600" s="97">
        <v>-7.5565152680000001</v>
      </c>
    </row>
    <row r="601" spans="1:16" x14ac:dyDescent="0.3">
      <c r="A601" s="97" t="s">
        <v>3100</v>
      </c>
      <c r="B601" s="97" t="s">
        <v>3101</v>
      </c>
      <c r="C601" s="97" t="s">
        <v>3101</v>
      </c>
      <c r="D601" s="97" t="s">
        <v>3102</v>
      </c>
      <c r="E601" s="97" t="s">
        <v>1610</v>
      </c>
      <c r="F601" s="97" t="s">
        <v>436</v>
      </c>
      <c r="G601" s="97"/>
      <c r="H601" s="97" t="s">
        <v>437</v>
      </c>
      <c r="I601" s="97" t="s">
        <v>3103</v>
      </c>
      <c r="J601" s="97" t="s">
        <v>439</v>
      </c>
      <c r="K601" s="97">
        <v>206522.78099999999</v>
      </c>
      <c r="L601" s="97">
        <v>417484.46899999998</v>
      </c>
      <c r="M601" s="97">
        <v>606473.2611</v>
      </c>
      <c r="N601" s="97">
        <v>917471.89469999995</v>
      </c>
      <c r="O601" s="97">
        <v>55.004787030000003</v>
      </c>
      <c r="P601" s="97">
        <v>-7.8988157399999999</v>
      </c>
    </row>
    <row r="602" spans="1:16" x14ac:dyDescent="0.3">
      <c r="A602" s="97" t="s">
        <v>3104</v>
      </c>
      <c r="B602" s="97" t="s">
        <v>3105</v>
      </c>
      <c r="C602" s="97" t="s">
        <v>3105</v>
      </c>
      <c r="D602" s="97" t="s">
        <v>3106</v>
      </c>
      <c r="E602" s="97" t="s">
        <v>319</v>
      </c>
      <c r="F602" s="97"/>
      <c r="G602" s="97"/>
      <c r="H602" s="97" t="s">
        <v>321</v>
      </c>
      <c r="I602" s="97" t="s">
        <v>3107</v>
      </c>
      <c r="J602" s="97" t="s">
        <v>323</v>
      </c>
      <c r="K602" s="97">
        <v>171133.891</v>
      </c>
      <c r="L602" s="97">
        <v>280212.31300000002</v>
      </c>
      <c r="M602" s="97">
        <v>571091.26599999995</v>
      </c>
      <c r="N602" s="97">
        <v>780229.50490000006</v>
      </c>
      <c r="O602" s="97">
        <v>53.770855160000004</v>
      </c>
      <c r="P602" s="97">
        <v>-8.4385206610000001</v>
      </c>
    </row>
    <row r="603" spans="1:16" x14ac:dyDescent="0.3">
      <c r="A603" s="97" t="s">
        <v>3108</v>
      </c>
      <c r="B603" s="97" t="s">
        <v>3109</v>
      </c>
      <c r="C603" s="97" t="s">
        <v>3109</v>
      </c>
      <c r="D603" s="97" t="s">
        <v>3110</v>
      </c>
      <c r="E603" s="97" t="s">
        <v>3111</v>
      </c>
      <c r="F603" s="97" t="s">
        <v>3112</v>
      </c>
      <c r="G603" s="97"/>
      <c r="H603" s="97" t="s">
        <v>466</v>
      </c>
      <c r="I603" s="97" t="s">
        <v>3113</v>
      </c>
      <c r="J603" s="97" t="s">
        <v>468</v>
      </c>
      <c r="K603" s="97">
        <v>118036.289</v>
      </c>
      <c r="L603" s="97">
        <v>332353.40600000002</v>
      </c>
      <c r="M603" s="97">
        <v>518005.38309999998</v>
      </c>
      <c r="N603" s="97">
        <v>832359.64540000004</v>
      </c>
      <c r="O603" s="97">
        <v>54.233533199999997</v>
      </c>
      <c r="P603" s="97">
        <v>-9.2576863649999996</v>
      </c>
    </row>
    <row r="604" spans="1:16" x14ac:dyDescent="0.3">
      <c r="A604" s="97" t="s">
        <v>3114</v>
      </c>
      <c r="B604" s="97" t="s">
        <v>3115</v>
      </c>
      <c r="C604" s="97" t="s">
        <v>3116</v>
      </c>
      <c r="D604" s="97" t="s">
        <v>3117</v>
      </c>
      <c r="E604" s="97" t="s">
        <v>3118</v>
      </c>
      <c r="F604" s="97"/>
      <c r="G604" s="97"/>
      <c r="H604" s="97" t="s">
        <v>466</v>
      </c>
      <c r="I604" s="97" t="s">
        <v>3119</v>
      </c>
      <c r="J604" s="97" t="s">
        <v>468</v>
      </c>
      <c r="K604" s="97">
        <v>130108.68799999999</v>
      </c>
      <c r="L604" s="97">
        <v>282094.40600000002</v>
      </c>
      <c r="M604" s="97">
        <v>530074.91240000003</v>
      </c>
      <c r="N604" s="97">
        <v>782111.4118</v>
      </c>
      <c r="O604" s="97">
        <v>53.783874050000001</v>
      </c>
      <c r="P604" s="97">
        <v>-9.0610469659999993</v>
      </c>
    </row>
    <row r="605" spans="1:16" x14ac:dyDescent="0.3">
      <c r="A605" s="97" t="s">
        <v>3120</v>
      </c>
      <c r="B605" s="97" t="s">
        <v>2629</v>
      </c>
      <c r="C605" s="97" t="s">
        <v>3121</v>
      </c>
      <c r="D605" s="97" t="s">
        <v>993</v>
      </c>
      <c r="E605" s="97" t="s">
        <v>246</v>
      </c>
      <c r="F605" s="97"/>
      <c r="G605" s="97"/>
      <c r="H605" s="97" t="s">
        <v>247</v>
      </c>
      <c r="I605" s="97" t="s">
        <v>3122</v>
      </c>
      <c r="J605" s="97" t="s">
        <v>249</v>
      </c>
      <c r="K605" s="97">
        <v>280098.65600000002</v>
      </c>
      <c r="L605" s="97">
        <v>257216.891</v>
      </c>
      <c r="M605" s="97">
        <v>680032.43359999999</v>
      </c>
      <c r="N605" s="97">
        <v>757238.45609999995</v>
      </c>
      <c r="O605" s="97">
        <v>53.558949820000002</v>
      </c>
      <c r="P605" s="97">
        <v>-6.7920289199999999</v>
      </c>
    </row>
    <row r="606" spans="1:16" x14ac:dyDescent="0.3">
      <c r="A606" s="97" t="s">
        <v>3123</v>
      </c>
      <c r="B606" s="97" t="s">
        <v>3124</v>
      </c>
      <c r="C606" s="97" t="s">
        <v>3124</v>
      </c>
      <c r="D606" s="97" t="s">
        <v>719</v>
      </c>
      <c r="E606" s="97" t="s">
        <v>137</v>
      </c>
      <c r="F606" s="97"/>
      <c r="G606" s="97"/>
      <c r="H606" s="97" t="s">
        <v>138</v>
      </c>
      <c r="I606" s="97" t="s">
        <v>3125</v>
      </c>
      <c r="J606" s="97" t="s">
        <v>140</v>
      </c>
      <c r="K606" s="97">
        <v>152513.92199999999</v>
      </c>
      <c r="L606" s="97">
        <v>94863.062999999995</v>
      </c>
      <c r="M606" s="97">
        <v>552474.30949999997</v>
      </c>
      <c r="N606" s="97">
        <v>594920.28689999995</v>
      </c>
      <c r="O606" s="97">
        <v>52.104140860000001</v>
      </c>
      <c r="P606" s="97">
        <v>-8.693747042</v>
      </c>
    </row>
    <row r="607" spans="1:16" x14ac:dyDescent="0.3">
      <c r="A607" s="97" t="s">
        <v>3126</v>
      </c>
      <c r="B607" s="97" t="s">
        <v>3127</v>
      </c>
      <c r="C607" s="97" t="s">
        <v>3128</v>
      </c>
      <c r="D607" s="97" t="s">
        <v>3129</v>
      </c>
      <c r="E607" s="97" t="s">
        <v>2736</v>
      </c>
      <c r="F607" s="97" t="s">
        <v>465</v>
      </c>
      <c r="G607" s="97"/>
      <c r="H607" s="97" t="s">
        <v>466</v>
      </c>
      <c r="I607" s="97" t="s">
        <v>3130</v>
      </c>
      <c r="J607" s="97" t="s">
        <v>468</v>
      </c>
      <c r="K607" s="97">
        <v>118553.016</v>
      </c>
      <c r="L607" s="97">
        <v>289386.71899999998</v>
      </c>
      <c r="M607" s="97">
        <v>518521.76939999999</v>
      </c>
      <c r="N607" s="97">
        <v>789402.21519999998</v>
      </c>
      <c r="O607" s="97">
        <v>53.847696380000002</v>
      </c>
      <c r="P607" s="97">
        <v>-9.2382426780000007</v>
      </c>
    </row>
    <row r="608" spans="1:16" x14ac:dyDescent="0.3">
      <c r="A608" s="97" t="s">
        <v>3131</v>
      </c>
      <c r="B608" s="97" t="s">
        <v>3132</v>
      </c>
      <c r="C608" s="97" t="s">
        <v>3132</v>
      </c>
      <c r="D608" s="97" t="s">
        <v>3133</v>
      </c>
      <c r="E608" s="97" t="s">
        <v>818</v>
      </c>
      <c r="F608" s="97" t="s">
        <v>586</v>
      </c>
      <c r="G608" s="97"/>
      <c r="H608" s="97" t="s">
        <v>540</v>
      </c>
      <c r="I608" s="97" t="s">
        <v>3134</v>
      </c>
      <c r="J608" s="97" t="s">
        <v>542</v>
      </c>
      <c r="K608" s="97">
        <v>164209.641</v>
      </c>
      <c r="L608" s="97">
        <v>130205.602</v>
      </c>
      <c r="M608" s="97">
        <v>564167.70109999995</v>
      </c>
      <c r="N608" s="97">
        <v>630255.14969999995</v>
      </c>
      <c r="O608" s="97">
        <v>52.422618360000001</v>
      </c>
      <c r="P608" s="97">
        <v>-8.5268145569999998</v>
      </c>
    </row>
    <row r="609" spans="1:16" x14ac:dyDescent="0.3">
      <c r="A609" s="97" t="s">
        <v>3135</v>
      </c>
      <c r="B609" s="97" t="s">
        <v>3136</v>
      </c>
      <c r="C609" s="97" t="s">
        <v>3136</v>
      </c>
      <c r="D609" s="97" t="s">
        <v>854</v>
      </c>
      <c r="E609" s="97" t="s">
        <v>465</v>
      </c>
      <c r="F609" s="97"/>
      <c r="G609" s="97"/>
      <c r="H609" s="97" t="s">
        <v>466</v>
      </c>
      <c r="I609" s="97" t="s">
        <v>3137</v>
      </c>
      <c r="J609" s="97" t="s">
        <v>468</v>
      </c>
      <c r="K609" s="97">
        <v>88740.1</v>
      </c>
      <c r="L609" s="97">
        <v>282363.7</v>
      </c>
      <c r="M609" s="97">
        <v>488715.2401</v>
      </c>
      <c r="N609" s="97">
        <v>782380.86939999997</v>
      </c>
      <c r="O609" s="97">
        <v>53.779100669999998</v>
      </c>
      <c r="P609" s="97">
        <v>-9.6884936929999999</v>
      </c>
    </row>
    <row r="610" spans="1:16" x14ac:dyDescent="0.3">
      <c r="A610" s="97" t="s">
        <v>3138</v>
      </c>
      <c r="B610" s="97" t="s">
        <v>3139</v>
      </c>
      <c r="C610" s="97" t="s">
        <v>3139</v>
      </c>
      <c r="D610" s="97" t="s">
        <v>3140</v>
      </c>
      <c r="E610" s="97" t="s">
        <v>3141</v>
      </c>
      <c r="F610" s="97" t="s">
        <v>611</v>
      </c>
      <c r="G610" s="97"/>
      <c r="H610" s="97" t="s">
        <v>612</v>
      </c>
      <c r="I610" s="97" t="s">
        <v>3142</v>
      </c>
      <c r="J610" s="97" t="s">
        <v>614</v>
      </c>
      <c r="K610" s="97">
        <v>117268.56299999999</v>
      </c>
      <c r="L610" s="97">
        <v>160894.891</v>
      </c>
      <c r="M610" s="97">
        <v>517236.90090000001</v>
      </c>
      <c r="N610" s="97">
        <v>660938.08160000003</v>
      </c>
      <c r="O610" s="97">
        <v>52.693251680000003</v>
      </c>
      <c r="P610" s="97">
        <v>-9.2243324789999992</v>
      </c>
    </row>
    <row r="611" spans="1:16" x14ac:dyDescent="0.3">
      <c r="A611" s="97" t="s">
        <v>3143</v>
      </c>
      <c r="B611" s="97" t="s">
        <v>3144</v>
      </c>
      <c r="C611" s="97" t="s">
        <v>3144</v>
      </c>
      <c r="D611" s="97" t="s">
        <v>3145</v>
      </c>
      <c r="E611" s="97" t="s">
        <v>3146</v>
      </c>
      <c r="F611" s="97" t="s">
        <v>380</v>
      </c>
      <c r="G611" s="97"/>
      <c r="H611" s="97" t="s">
        <v>123</v>
      </c>
      <c r="I611" s="97" t="s">
        <v>3147</v>
      </c>
      <c r="J611" s="97" t="s">
        <v>125</v>
      </c>
      <c r="K611" s="97">
        <v>274950.06300000002</v>
      </c>
      <c r="L611" s="97">
        <v>305274.65600000002</v>
      </c>
      <c r="M611" s="97">
        <v>674885.20550000004</v>
      </c>
      <c r="N611" s="97">
        <v>805285.89469999995</v>
      </c>
      <c r="O611" s="97">
        <v>53.99139177</v>
      </c>
      <c r="P611" s="97">
        <v>-6.8580422060000004</v>
      </c>
    </row>
    <row r="612" spans="1:16" x14ac:dyDescent="0.3">
      <c r="A612" s="97" t="s">
        <v>3148</v>
      </c>
      <c r="B612" s="97" t="s">
        <v>3149</v>
      </c>
      <c r="C612" s="97" t="s">
        <v>3150</v>
      </c>
      <c r="D612" s="97" t="s">
        <v>3151</v>
      </c>
      <c r="E612" s="97" t="s">
        <v>3152</v>
      </c>
      <c r="F612" s="97" t="s">
        <v>3153</v>
      </c>
      <c r="G612" s="97"/>
      <c r="H612" s="97" t="s">
        <v>175</v>
      </c>
      <c r="I612" s="97" t="s">
        <v>3154</v>
      </c>
      <c r="J612" s="97" t="s">
        <v>198</v>
      </c>
      <c r="K612" s="97">
        <v>318134.76799999998</v>
      </c>
      <c r="L612" s="97">
        <v>236332.14199999999</v>
      </c>
      <c r="M612" s="97">
        <v>718060.24100000004</v>
      </c>
      <c r="N612" s="97">
        <v>736358.00419999997</v>
      </c>
      <c r="O612" s="97">
        <v>53.36422116</v>
      </c>
      <c r="P612" s="97">
        <v>-6.2261476509999998</v>
      </c>
    </row>
    <row r="613" spans="1:16" x14ac:dyDescent="0.3">
      <c r="A613" s="97" t="s">
        <v>3155</v>
      </c>
      <c r="B613" s="97" t="s">
        <v>3156</v>
      </c>
      <c r="C613" s="97" t="s">
        <v>3157</v>
      </c>
      <c r="D613" s="97" t="s">
        <v>3158</v>
      </c>
      <c r="E613" s="97" t="s">
        <v>3159</v>
      </c>
      <c r="F613" s="97" t="s">
        <v>202</v>
      </c>
      <c r="G613" s="97"/>
      <c r="H613" s="97" t="s">
        <v>203</v>
      </c>
      <c r="I613" s="97" t="s">
        <v>3160</v>
      </c>
      <c r="J613" s="97" t="s">
        <v>205</v>
      </c>
      <c r="K613" s="97">
        <v>297498.375</v>
      </c>
      <c r="L613" s="97">
        <v>232800.359</v>
      </c>
      <c r="M613" s="97">
        <v>697428.27450000006</v>
      </c>
      <c r="N613" s="97">
        <v>732827.09169999999</v>
      </c>
      <c r="O613" s="97">
        <v>53.336703110000002</v>
      </c>
      <c r="P613" s="97">
        <v>-6.5371064800000003</v>
      </c>
    </row>
    <row r="614" spans="1:16" x14ac:dyDescent="0.3">
      <c r="A614" s="97" t="s">
        <v>3161</v>
      </c>
      <c r="B614" s="97" t="s">
        <v>3162</v>
      </c>
      <c r="C614" s="97" t="s">
        <v>3162</v>
      </c>
      <c r="D614" s="97" t="s">
        <v>3163</v>
      </c>
      <c r="E614" s="97" t="s">
        <v>3164</v>
      </c>
      <c r="F614" s="97"/>
      <c r="G614" s="97"/>
      <c r="H614" s="97" t="s">
        <v>307</v>
      </c>
      <c r="I614" s="97" t="s">
        <v>3165</v>
      </c>
      <c r="J614" s="97" t="s">
        <v>309</v>
      </c>
      <c r="K614" s="97">
        <v>60320.5</v>
      </c>
      <c r="L614" s="97">
        <v>258209.5</v>
      </c>
      <c r="M614" s="97">
        <v>460301.6349</v>
      </c>
      <c r="N614" s="97">
        <v>758232.02789999999</v>
      </c>
      <c r="O614" s="97">
        <v>53.555392859999998</v>
      </c>
      <c r="P614" s="97">
        <v>-10.10845698</v>
      </c>
    </row>
    <row r="615" spans="1:16" x14ac:dyDescent="0.3">
      <c r="A615" s="97" t="s">
        <v>3166</v>
      </c>
      <c r="B615" s="97" t="s">
        <v>3167</v>
      </c>
      <c r="C615" s="97" t="s">
        <v>3167</v>
      </c>
      <c r="D615" s="97" t="s">
        <v>3168</v>
      </c>
      <c r="E615" s="97" t="s">
        <v>3168</v>
      </c>
      <c r="F615" s="97" t="s">
        <v>611</v>
      </c>
      <c r="G615" s="97"/>
      <c r="H615" s="97" t="s">
        <v>612</v>
      </c>
      <c r="I615" s="97" t="s">
        <v>3169</v>
      </c>
      <c r="J615" s="97" t="s">
        <v>614</v>
      </c>
      <c r="K615" s="97">
        <v>110919.625</v>
      </c>
      <c r="L615" s="97">
        <v>164289.82800000001</v>
      </c>
      <c r="M615" s="97">
        <v>510889.34909999999</v>
      </c>
      <c r="N615" s="97">
        <v>664332.32160000002</v>
      </c>
      <c r="O615" s="97">
        <v>52.722743909999998</v>
      </c>
      <c r="P615" s="97">
        <v>-9.3191266519999996</v>
      </c>
    </row>
    <row r="616" spans="1:16" x14ac:dyDescent="0.3">
      <c r="A616" s="97" t="s">
        <v>3170</v>
      </c>
      <c r="B616" s="97" t="s">
        <v>3171</v>
      </c>
      <c r="C616" s="97" t="s">
        <v>3171</v>
      </c>
      <c r="D616" s="97" t="s">
        <v>3172</v>
      </c>
      <c r="E616" s="97" t="s">
        <v>2639</v>
      </c>
      <c r="F616" s="97" t="s">
        <v>138</v>
      </c>
      <c r="G616" s="97"/>
      <c r="H616" s="97" t="s">
        <v>138</v>
      </c>
      <c r="I616" s="97" t="s">
        <v>3173</v>
      </c>
      <c r="J616" s="97" t="s">
        <v>140</v>
      </c>
      <c r="K616" s="97">
        <v>169672.56400000001</v>
      </c>
      <c r="L616" s="97">
        <v>69080.982999999993</v>
      </c>
      <c r="M616" s="97">
        <v>569629.11620000005</v>
      </c>
      <c r="N616" s="97">
        <v>569143.6666</v>
      </c>
      <c r="O616" s="97">
        <v>51.873649290000003</v>
      </c>
      <c r="P616" s="97">
        <v>-8.4410613090000002</v>
      </c>
    </row>
    <row r="617" spans="1:16" x14ac:dyDescent="0.3">
      <c r="A617" s="97" t="s">
        <v>3174</v>
      </c>
      <c r="B617" s="97" t="s">
        <v>3175</v>
      </c>
      <c r="C617" s="97" t="s">
        <v>3175</v>
      </c>
      <c r="D617" s="97" t="s">
        <v>3176</v>
      </c>
      <c r="E617" s="97" t="s">
        <v>823</v>
      </c>
      <c r="F617" s="97"/>
      <c r="G617" s="97"/>
      <c r="H617" s="97" t="s">
        <v>546</v>
      </c>
      <c r="I617" s="97" t="s">
        <v>3177</v>
      </c>
      <c r="J617" s="97" t="s">
        <v>548</v>
      </c>
      <c r="K617" s="97">
        <v>153866.65599999999</v>
      </c>
      <c r="L617" s="97">
        <v>308900.84399999998</v>
      </c>
      <c r="M617" s="97">
        <v>553827.90449999995</v>
      </c>
      <c r="N617" s="97">
        <v>808911.94640000002</v>
      </c>
      <c r="O617" s="97">
        <v>54.027335139999998</v>
      </c>
      <c r="P617" s="97">
        <v>-8.7046969460000003</v>
      </c>
    </row>
    <row r="618" spans="1:16" x14ac:dyDescent="0.3">
      <c r="A618" s="97" t="s">
        <v>3178</v>
      </c>
      <c r="B618" s="97" t="s">
        <v>3179</v>
      </c>
      <c r="C618" s="97" t="s">
        <v>3180</v>
      </c>
      <c r="D618" s="97" t="s">
        <v>2049</v>
      </c>
      <c r="E618" s="97" t="s">
        <v>459</v>
      </c>
      <c r="F618" s="97" t="s">
        <v>275</v>
      </c>
      <c r="G618" s="97"/>
      <c r="H618" s="97" t="s">
        <v>321</v>
      </c>
      <c r="I618" s="97" t="s">
        <v>3181</v>
      </c>
      <c r="J618" s="97" t="s">
        <v>323</v>
      </c>
      <c r="K618" s="97">
        <v>192930.9</v>
      </c>
      <c r="L618" s="97">
        <v>248048.8</v>
      </c>
      <c r="M618" s="97">
        <v>592883.40689999994</v>
      </c>
      <c r="N618" s="97">
        <v>748072.80550000002</v>
      </c>
      <c r="O618" s="97">
        <v>53.482632770000002</v>
      </c>
      <c r="P618" s="97">
        <v>-8.1072192540000003</v>
      </c>
    </row>
    <row r="619" spans="1:16" x14ac:dyDescent="0.3">
      <c r="A619" s="97" t="s">
        <v>3182</v>
      </c>
      <c r="B619" s="97" t="s">
        <v>3183</v>
      </c>
      <c r="C619" s="97" t="s">
        <v>3183</v>
      </c>
      <c r="D619" s="97" t="s">
        <v>3184</v>
      </c>
      <c r="E619" s="97" t="s">
        <v>158</v>
      </c>
      <c r="F619" s="97"/>
      <c r="G619" s="97"/>
      <c r="H619" s="97" t="s">
        <v>159</v>
      </c>
      <c r="I619" s="97" t="s">
        <v>3185</v>
      </c>
      <c r="J619" s="97" t="s">
        <v>161</v>
      </c>
      <c r="K619" s="97">
        <v>191891.15599999999</v>
      </c>
      <c r="L619" s="97">
        <v>153067.609</v>
      </c>
      <c r="M619" s="97">
        <v>591843.37710000004</v>
      </c>
      <c r="N619" s="97">
        <v>653112.08259999997</v>
      </c>
      <c r="O619" s="97">
        <v>52.629172680000003</v>
      </c>
      <c r="P619" s="97">
        <v>-8.1204839609999997</v>
      </c>
    </row>
    <row r="620" spans="1:16" x14ac:dyDescent="0.3">
      <c r="A620" s="97" t="s">
        <v>3186</v>
      </c>
      <c r="B620" s="97" t="s">
        <v>3187</v>
      </c>
      <c r="C620" s="97" t="s">
        <v>3187</v>
      </c>
      <c r="D620" s="97" t="s">
        <v>3188</v>
      </c>
      <c r="E620" s="97" t="s">
        <v>307</v>
      </c>
      <c r="F620" s="97"/>
      <c r="G620" s="97"/>
      <c r="H620" s="97" t="s">
        <v>307</v>
      </c>
      <c r="I620" s="97" t="s">
        <v>3189</v>
      </c>
      <c r="J620" s="97" t="s">
        <v>315</v>
      </c>
      <c r="K620" s="97">
        <v>127811.375</v>
      </c>
      <c r="L620" s="97">
        <v>227129.54699999999</v>
      </c>
      <c r="M620" s="97">
        <v>527777.79940000002</v>
      </c>
      <c r="N620" s="97">
        <v>727158.40930000006</v>
      </c>
      <c r="O620" s="97">
        <v>53.289807179999997</v>
      </c>
      <c r="P620" s="97">
        <v>-9.0832190829999995</v>
      </c>
    </row>
    <row r="621" spans="1:16" x14ac:dyDescent="0.3">
      <c r="A621" s="97" t="s">
        <v>3190</v>
      </c>
      <c r="B621" s="97" t="s">
        <v>3191</v>
      </c>
      <c r="C621" s="97" t="s">
        <v>3191</v>
      </c>
      <c r="D621" s="97" t="s">
        <v>2343</v>
      </c>
      <c r="E621" s="97" t="s">
        <v>3192</v>
      </c>
      <c r="F621" s="97" t="s">
        <v>455</v>
      </c>
      <c r="G621" s="97"/>
      <c r="H621" s="97" t="s">
        <v>159</v>
      </c>
      <c r="I621" s="97" t="s">
        <v>3193</v>
      </c>
      <c r="J621" s="97" t="s">
        <v>430</v>
      </c>
      <c r="K621" s="97">
        <v>213901.16099999999</v>
      </c>
      <c r="L621" s="97">
        <v>189273.80100000001</v>
      </c>
      <c r="M621" s="97">
        <v>613848.83570000005</v>
      </c>
      <c r="N621" s="97">
        <v>689310.35679999995</v>
      </c>
      <c r="O621" s="97">
        <v>52.954397</v>
      </c>
      <c r="P621" s="97">
        <v>-7.7939032780000002</v>
      </c>
    </row>
    <row r="622" spans="1:16" x14ac:dyDescent="0.3">
      <c r="A622" s="97" t="s">
        <v>3194</v>
      </c>
      <c r="B622" s="97" t="s">
        <v>3195</v>
      </c>
      <c r="C622" s="97" t="s">
        <v>3195</v>
      </c>
      <c r="D622" s="97" t="s">
        <v>3196</v>
      </c>
      <c r="E622" s="97" t="s">
        <v>3197</v>
      </c>
      <c r="F622" s="97" t="s">
        <v>729</v>
      </c>
      <c r="G622" s="97" t="s">
        <v>611</v>
      </c>
      <c r="H622" s="97" t="s">
        <v>612</v>
      </c>
      <c r="I622" s="97" t="s">
        <v>3198</v>
      </c>
      <c r="J622" s="97" t="s">
        <v>614</v>
      </c>
      <c r="K622" s="97">
        <v>149964.28099999999</v>
      </c>
      <c r="L622" s="97">
        <v>172876.93799999999</v>
      </c>
      <c r="M622" s="97">
        <v>549925.64029999997</v>
      </c>
      <c r="N622" s="97">
        <v>672917.3702</v>
      </c>
      <c r="O622" s="97">
        <v>52.804918039999997</v>
      </c>
      <c r="P622" s="97">
        <v>-8.7426477459999994</v>
      </c>
    </row>
    <row r="623" spans="1:16" x14ac:dyDescent="0.3">
      <c r="A623" s="97" t="s">
        <v>3199</v>
      </c>
      <c r="B623" s="97" t="s">
        <v>3200</v>
      </c>
      <c r="C623" s="97"/>
      <c r="D623" s="97" t="s">
        <v>3201</v>
      </c>
      <c r="E623" s="97" t="s">
        <v>436</v>
      </c>
      <c r="F623" s="97"/>
      <c r="G623" s="97"/>
      <c r="H623" s="97" t="s">
        <v>437</v>
      </c>
      <c r="I623" s="97" t="s">
        <v>3202</v>
      </c>
      <c r="J623" s="97" t="s">
        <v>439</v>
      </c>
      <c r="K623" s="97">
        <v>192078.65599999999</v>
      </c>
      <c r="L623" s="97">
        <v>370137.43800000002</v>
      </c>
      <c r="M623" s="97">
        <v>592031.99710000004</v>
      </c>
      <c r="N623" s="97">
        <v>870135.14190000005</v>
      </c>
      <c r="O623" s="97">
        <v>54.579457290000001</v>
      </c>
      <c r="P623" s="97">
        <v>-8.1232482039999994</v>
      </c>
    </row>
    <row r="624" spans="1:16" x14ac:dyDescent="0.3">
      <c r="A624" s="97" t="s">
        <v>3203</v>
      </c>
      <c r="B624" s="97" t="s">
        <v>3204</v>
      </c>
      <c r="C624" s="97" t="s">
        <v>3204</v>
      </c>
      <c r="D624" s="97" t="s">
        <v>2112</v>
      </c>
      <c r="E624" s="97" t="s">
        <v>611</v>
      </c>
      <c r="F624" s="97"/>
      <c r="G624" s="97"/>
      <c r="H624" s="97" t="s">
        <v>612</v>
      </c>
      <c r="I624" s="97" t="s">
        <v>3205</v>
      </c>
      <c r="J624" s="97" t="s">
        <v>614</v>
      </c>
      <c r="K624" s="97">
        <v>86046.726999999999</v>
      </c>
      <c r="L624" s="97">
        <v>155977.75</v>
      </c>
      <c r="M624" s="97">
        <v>486021.76459999999</v>
      </c>
      <c r="N624" s="97">
        <v>656022.16980000003</v>
      </c>
      <c r="O624" s="97">
        <v>52.6434201</v>
      </c>
      <c r="P624" s="97">
        <v>-9.684217683</v>
      </c>
    </row>
    <row r="625" spans="1:16" x14ac:dyDescent="0.3">
      <c r="A625" s="97" t="s">
        <v>3206</v>
      </c>
      <c r="B625" s="97" t="s">
        <v>3207</v>
      </c>
      <c r="C625" s="97" t="s">
        <v>3207</v>
      </c>
      <c r="D625" s="97" t="s">
        <v>3208</v>
      </c>
      <c r="E625" s="97" t="s">
        <v>3209</v>
      </c>
      <c r="F625" s="97" t="s">
        <v>320</v>
      </c>
      <c r="G625" s="97"/>
      <c r="H625" s="97" t="s">
        <v>321</v>
      </c>
      <c r="I625" s="97" t="s">
        <v>3210</v>
      </c>
      <c r="J625" s="97" t="s">
        <v>323</v>
      </c>
      <c r="K625" s="97">
        <v>201378.859</v>
      </c>
      <c r="L625" s="97">
        <v>282974.68800000002</v>
      </c>
      <c r="M625" s="97">
        <v>601329.73250000004</v>
      </c>
      <c r="N625" s="97">
        <v>782991.12320000003</v>
      </c>
      <c r="O625" s="97">
        <v>53.796472039999998</v>
      </c>
      <c r="P625" s="97">
        <v>-7.9798168699999996</v>
      </c>
    </row>
    <row r="626" spans="1:16" x14ac:dyDescent="0.3">
      <c r="A626" s="97" t="s">
        <v>3211</v>
      </c>
      <c r="B626" s="97" t="s">
        <v>3212</v>
      </c>
      <c r="C626" s="97" t="s">
        <v>3213</v>
      </c>
      <c r="D626" s="97" t="s">
        <v>2486</v>
      </c>
      <c r="E626" s="97" t="s">
        <v>674</v>
      </c>
      <c r="F626" s="97"/>
      <c r="G626" s="97"/>
      <c r="H626" s="97" t="s">
        <v>466</v>
      </c>
      <c r="I626" s="97" t="s">
        <v>3214</v>
      </c>
      <c r="J626" s="97" t="s">
        <v>468</v>
      </c>
      <c r="K626" s="97">
        <v>92470.491999999998</v>
      </c>
      <c r="L626" s="97">
        <v>333893.625</v>
      </c>
      <c r="M626" s="97">
        <v>492445.10359999997</v>
      </c>
      <c r="N626" s="97">
        <v>833899.66870000004</v>
      </c>
      <c r="O626" s="97">
        <v>54.242638020000001</v>
      </c>
      <c r="P626" s="97">
        <v>-9.6501399370000005</v>
      </c>
    </row>
    <row r="627" spans="1:16" x14ac:dyDescent="0.3">
      <c r="A627" s="97" t="s">
        <v>3215</v>
      </c>
      <c r="B627" s="97" t="s">
        <v>3216</v>
      </c>
      <c r="C627" s="97" t="s">
        <v>3216</v>
      </c>
      <c r="D627" s="97" t="s">
        <v>3217</v>
      </c>
      <c r="E627" s="97" t="s">
        <v>3218</v>
      </c>
      <c r="F627" s="97" t="s">
        <v>1780</v>
      </c>
      <c r="G627" s="97"/>
      <c r="H627" s="97" t="s">
        <v>138</v>
      </c>
      <c r="I627" s="97" t="s">
        <v>3219</v>
      </c>
      <c r="J627" s="97" t="s">
        <v>140</v>
      </c>
      <c r="K627" s="97">
        <v>175654.82800000001</v>
      </c>
      <c r="L627" s="97">
        <v>64347.313000000002</v>
      </c>
      <c r="M627" s="97">
        <v>575610.06629999995</v>
      </c>
      <c r="N627" s="97">
        <v>564410.98349999997</v>
      </c>
      <c r="O627" s="97">
        <v>51.831400549999998</v>
      </c>
      <c r="P627" s="97">
        <v>-8.3538711120000002</v>
      </c>
    </row>
    <row r="628" spans="1:16" x14ac:dyDescent="0.3">
      <c r="A628" s="97" t="s">
        <v>3220</v>
      </c>
      <c r="B628" s="97" t="s">
        <v>3221</v>
      </c>
      <c r="C628" s="97" t="s">
        <v>3222</v>
      </c>
      <c r="D628" s="97" t="s">
        <v>3223</v>
      </c>
      <c r="E628" s="97" t="s">
        <v>3224</v>
      </c>
      <c r="F628" s="97" t="s">
        <v>202</v>
      </c>
      <c r="G628" s="97"/>
      <c r="H628" s="97" t="s">
        <v>203</v>
      </c>
      <c r="I628" s="97" t="s">
        <v>3225</v>
      </c>
      <c r="J628" s="97" t="s">
        <v>205</v>
      </c>
      <c r="K628" s="97">
        <v>287228.59399999998</v>
      </c>
      <c r="L628" s="97">
        <v>226258.609</v>
      </c>
      <c r="M628" s="97">
        <v>687160.67090000003</v>
      </c>
      <c r="N628" s="97">
        <v>726286.80570000003</v>
      </c>
      <c r="O628" s="97">
        <v>53.279731159999997</v>
      </c>
      <c r="P628" s="97">
        <v>-6.6930248460000001</v>
      </c>
    </row>
    <row r="629" spans="1:16" x14ac:dyDescent="0.3">
      <c r="A629" s="97" t="s">
        <v>3226</v>
      </c>
      <c r="B629" s="97" t="s">
        <v>3227</v>
      </c>
      <c r="C629" s="97" t="s">
        <v>3227</v>
      </c>
      <c r="D629" s="97" t="s">
        <v>3228</v>
      </c>
      <c r="E629" s="97" t="s">
        <v>546</v>
      </c>
      <c r="F629" s="97"/>
      <c r="G629" s="97"/>
      <c r="H629" s="97" t="s">
        <v>334</v>
      </c>
      <c r="I629" s="97" t="s">
        <v>3229</v>
      </c>
      <c r="J629" s="97" t="s">
        <v>336</v>
      </c>
      <c r="K629" s="97">
        <v>192958.391</v>
      </c>
      <c r="L629" s="97">
        <v>348121.375</v>
      </c>
      <c r="M629" s="97">
        <v>592911.42570000002</v>
      </c>
      <c r="N629" s="97">
        <v>848123.81810000003</v>
      </c>
      <c r="O629" s="97">
        <v>54.381694179999997</v>
      </c>
      <c r="P629" s="97">
        <v>-8.1091175759999992</v>
      </c>
    </row>
    <row r="630" spans="1:16" x14ac:dyDescent="0.3">
      <c r="A630" s="97" t="s">
        <v>3230</v>
      </c>
      <c r="B630" s="97" t="s">
        <v>3231</v>
      </c>
      <c r="C630" s="97" t="s">
        <v>2839</v>
      </c>
      <c r="D630" s="97" t="s">
        <v>2288</v>
      </c>
      <c r="E630" s="97" t="s">
        <v>137</v>
      </c>
      <c r="F630" s="97"/>
      <c r="G630" s="97"/>
      <c r="H630" s="97" t="s">
        <v>138</v>
      </c>
      <c r="I630" s="97" t="s">
        <v>3232</v>
      </c>
      <c r="J630" s="97" t="s">
        <v>140</v>
      </c>
      <c r="K630" s="97">
        <v>179470.15599999999</v>
      </c>
      <c r="L630" s="97">
        <v>61085.949000000001</v>
      </c>
      <c r="M630" s="97">
        <v>579424.5551</v>
      </c>
      <c r="N630" s="97">
        <v>561150.30110000004</v>
      </c>
      <c r="O630" s="97">
        <v>51.802243300000001</v>
      </c>
      <c r="P630" s="97">
        <v>-8.2983343339999998</v>
      </c>
    </row>
    <row r="631" spans="1:16" x14ac:dyDescent="0.3">
      <c r="A631" s="97" t="s">
        <v>3233</v>
      </c>
      <c r="B631" s="97" t="s">
        <v>3234</v>
      </c>
      <c r="C631" s="97" t="s">
        <v>3235</v>
      </c>
      <c r="D631" s="97" t="s">
        <v>3236</v>
      </c>
      <c r="E631" s="97" t="s">
        <v>3237</v>
      </c>
      <c r="F631" s="97" t="s">
        <v>706</v>
      </c>
      <c r="G631" s="97"/>
      <c r="H631" s="97" t="s">
        <v>307</v>
      </c>
      <c r="I631" s="97" t="s">
        <v>3238</v>
      </c>
      <c r="J631" s="97" t="s">
        <v>315</v>
      </c>
      <c r="K631" s="97">
        <v>124719.461</v>
      </c>
      <c r="L631" s="97">
        <v>226208.03099999999</v>
      </c>
      <c r="M631" s="97">
        <v>524686.5466</v>
      </c>
      <c r="N631" s="97">
        <v>726237.10849999997</v>
      </c>
      <c r="O631" s="97">
        <v>53.281098999999998</v>
      </c>
      <c r="P631" s="97">
        <v>-9.1293550139999997</v>
      </c>
    </row>
    <row r="632" spans="1:16" x14ac:dyDescent="0.3">
      <c r="A632" s="97" t="s">
        <v>3239</v>
      </c>
      <c r="B632" s="97" t="s">
        <v>3240</v>
      </c>
      <c r="C632" s="97" t="s">
        <v>3240</v>
      </c>
      <c r="D632" s="97" t="s">
        <v>3241</v>
      </c>
      <c r="E632" s="97" t="s">
        <v>306</v>
      </c>
      <c r="F632" s="97"/>
      <c r="G632" s="97"/>
      <c r="H632" s="97" t="s">
        <v>307</v>
      </c>
      <c r="I632" s="97" t="s">
        <v>3242</v>
      </c>
      <c r="J632" s="97" t="s">
        <v>309</v>
      </c>
      <c r="K632" s="97">
        <v>53528.707000000002</v>
      </c>
      <c r="L632" s="97">
        <v>265182.34399999998</v>
      </c>
      <c r="M632" s="97">
        <v>453511.3432</v>
      </c>
      <c r="N632" s="97">
        <v>765203.40560000006</v>
      </c>
      <c r="O632" s="97">
        <v>53.61614505</v>
      </c>
      <c r="P632" s="97">
        <v>-10.21413141</v>
      </c>
    </row>
    <row r="633" spans="1:16" x14ac:dyDescent="0.3">
      <c r="A633" s="97" t="s">
        <v>3243</v>
      </c>
      <c r="B633" s="97" t="s">
        <v>3244</v>
      </c>
      <c r="C633" s="97" t="s">
        <v>3245</v>
      </c>
      <c r="D633" s="97" t="s">
        <v>3246</v>
      </c>
      <c r="E633" s="97" t="s">
        <v>742</v>
      </c>
      <c r="F633" s="97"/>
      <c r="G633" s="97"/>
      <c r="H633" s="97" t="s">
        <v>546</v>
      </c>
      <c r="I633" s="97" t="s">
        <v>3247</v>
      </c>
      <c r="J633" s="97" t="s">
        <v>548</v>
      </c>
      <c r="K633" s="97">
        <v>129093.54700000001</v>
      </c>
      <c r="L633" s="97">
        <v>329897.75</v>
      </c>
      <c r="M633" s="97">
        <v>529060.24540000001</v>
      </c>
      <c r="N633" s="97">
        <v>829904.45970000001</v>
      </c>
      <c r="O633" s="97">
        <v>54.213125759999997</v>
      </c>
      <c r="P633" s="97">
        <v>-9.0875762810000005</v>
      </c>
    </row>
    <row r="634" spans="1:16" x14ac:dyDescent="0.3">
      <c r="A634" s="97" t="s">
        <v>3248</v>
      </c>
      <c r="B634" s="97" t="s">
        <v>3249</v>
      </c>
      <c r="C634" s="97" t="s">
        <v>3249</v>
      </c>
      <c r="D634" s="97" t="s">
        <v>3250</v>
      </c>
      <c r="E634" s="97" t="s">
        <v>611</v>
      </c>
      <c r="F634" s="97"/>
      <c r="G634" s="97"/>
      <c r="H634" s="97" t="s">
        <v>612</v>
      </c>
      <c r="I634" s="97" t="s">
        <v>3251</v>
      </c>
      <c r="J634" s="97" t="s">
        <v>614</v>
      </c>
      <c r="K634" s="97">
        <v>147218.45300000001</v>
      </c>
      <c r="L634" s="97">
        <v>169950.609</v>
      </c>
      <c r="M634" s="97">
        <v>547180.38800000004</v>
      </c>
      <c r="N634" s="97">
        <v>669991.68649999995</v>
      </c>
      <c r="O634" s="97">
        <v>52.778363400000003</v>
      </c>
      <c r="P634" s="97">
        <v>-8.7828860859999995</v>
      </c>
    </row>
    <row r="635" spans="1:16" x14ac:dyDescent="0.3">
      <c r="A635" s="97" t="s">
        <v>3252</v>
      </c>
      <c r="B635" s="97" t="s">
        <v>280</v>
      </c>
      <c r="C635" s="97" t="s">
        <v>280</v>
      </c>
      <c r="D635" s="97" t="s">
        <v>3253</v>
      </c>
      <c r="E635" s="97" t="s">
        <v>3070</v>
      </c>
      <c r="F635" s="97" t="s">
        <v>306</v>
      </c>
      <c r="G635" s="97"/>
      <c r="H635" s="97" t="s">
        <v>307</v>
      </c>
      <c r="I635" s="97" t="s">
        <v>3254</v>
      </c>
      <c r="J635" s="97" t="s">
        <v>309</v>
      </c>
      <c r="K635" s="97">
        <v>87238.156000000003</v>
      </c>
      <c r="L635" s="97">
        <v>228400.016</v>
      </c>
      <c r="M635" s="97">
        <v>487213.32949999999</v>
      </c>
      <c r="N635" s="97">
        <v>728428.82330000005</v>
      </c>
      <c r="O635" s="97">
        <v>53.294144090000003</v>
      </c>
      <c r="P635" s="97">
        <v>-9.6918348089999995</v>
      </c>
    </row>
    <row r="636" spans="1:16" x14ac:dyDescent="0.3">
      <c r="A636" s="97" t="s">
        <v>3255</v>
      </c>
      <c r="B636" s="97" t="s">
        <v>3256</v>
      </c>
      <c r="C636" s="97" t="s">
        <v>3257</v>
      </c>
      <c r="D636" s="97" t="s">
        <v>2380</v>
      </c>
      <c r="E636" s="97" t="s">
        <v>3258</v>
      </c>
      <c r="F636" s="97" t="s">
        <v>137</v>
      </c>
      <c r="G636" s="97"/>
      <c r="H636" s="97" t="s">
        <v>138</v>
      </c>
      <c r="I636" s="97" t="s">
        <v>3259</v>
      </c>
      <c r="J636" s="97" t="s">
        <v>140</v>
      </c>
      <c r="K636" s="97">
        <v>98267.133000000002</v>
      </c>
      <c r="L636" s="97">
        <v>35505.43</v>
      </c>
      <c r="M636" s="97">
        <v>498238.87809999997</v>
      </c>
      <c r="N636" s="97">
        <v>535575.7352</v>
      </c>
      <c r="O636" s="97">
        <v>51.563541010000002</v>
      </c>
      <c r="P636" s="97">
        <v>-9.4677851069999992</v>
      </c>
    </row>
    <row r="637" spans="1:16" x14ac:dyDescent="0.3">
      <c r="A637" s="97" t="s">
        <v>3260</v>
      </c>
      <c r="B637" s="97" t="s">
        <v>432</v>
      </c>
      <c r="C637" s="97" t="s">
        <v>3261</v>
      </c>
      <c r="D637" s="97" t="s">
        <v>3262</v>
      </c>
      <c r="E637" s="97" t="s">
        <v>1053</v>
      </c>
      <c r="F637" s="97" t="s">
        <v>320</v>
      </c>
      <c r="G637" s="97"/>
      <c r="H637" s="97" t="s">
        <v>321</v>
      </c>
      <c r="I637" s="97" t="s">
        <v>3263</v>
      </c>
      <c r="J637" s="97" t="s">
        <v>323</v>
      </c>
      <c r="K637" s="97">
        <v>186987.65599999999</v>
      </c>
      <c r="L637" s="97">
        <v>313219.03100000002</v>
      </c>
      <c r="M637" s="97">
        <v>586941.79130000004</v>
      </c>
      <c r="N637" s="97">
        <v>813229.02630000003</v>
      </c>
      <c r="O637" s="97">
        <v>54.068027379999997</v>
      </c>
      <c r="P637" s="97">
        <v>-8.1994929659999993</v>
      </c>
    </row>
    <row r="638" spans="1:16" x14ac:dyDescent="0.3">
      <c r="A638" s="97" t="s">
        <v>3264</v>
      </c>
      <c r="B638" s="97" t="s">
        <v>3265</v>
      </c>
      <c r="C638" s="97" t="s">
        <v>3266</v>
      </c>
      <c r="D638" s="97" t="s">
        <v>413</v>
      </c>
      <c r="E638" s="97" t="s">
        <v>138</v>
      </c>
      <c r="F638" s="97"/>
      <c r="G638" s="97"/>
      <c r="H638" s="97" t="s">
        <v>138</v>
      </c>
      <c r="I638" s="97" t="s">
        <v>3267</v>
      </c>
      <c r="J638" s="97" t="s">
        <v>347</v>
      </c>
      <c r="K638" s="97">
        <v>165858.75</v>
      </c>
      <c r="L638" s="97">
        <v>69164.391000000003</v>
      </c>
      <c r="M638" s="97">
        <v>565816.12390000001</v>
      </c>
      <c r="N638" s="97">
        <v>569227.0773</v>
      </c>
      <c r="O638" s="97">
        <v>51.874178469999997</v>
      </c>
      <c r="P638" s="97">
        <v>-8.4964416450000009</v>
      </c>
    </row>
    <row r="639" spans="1:16" x14ac:dyDescent="0.3">
      <c r="A639" s="97" t="s">
        <v>3268</v>
      </c>
      <c r="B639" s="97" t="s">
        <v>3269</v>
      </c>
      <c r="C639" s="97" t="s">
        <v>3269</v>
      </c>
      <c r="D639" s="97" t="s">
        <v>3270</v>
      </c>
      <c r="E639" s="97" t="s">
        <v>3271</v>
      </c>
      <c r="F639" s="97" t="s">
        <v>158</v>
      </c>
      <c r="G639" s="97"/>
      <c r="H639" s="97" t="s">
        <v>159</v>
      </c>
      <c r="I639" s="97" t="s">
        <v>3272</v>
      </c>
      <c r="J639" s="97" t="s">
        <v>430</v>
      </c>
      <c r="K639" s="97">
        <v>170534.68799999999</v>
      </c>
      <c r="L639" s="97">
        <v>166212.109</v>
      </c>
      <c r="M639" s="97">
        <v>570491.58010000002</v>
      </c>
      <c r="N639" s="97">
        <v>666253.86600000004</v>
      </c>
      <c r="O639" s="97">
        <v>52.746546180000003</v>
      </c>
      <c r="P639" s="97">
        <v>-8.4370491839999993</v>
      </c>
    </row>
    <row r="640" spans="1:16" x14ac:dyDescent="0.3">
      <c r="A640" s="97" t="s">
        <v>3273</v>
      </c>
      <c r="B640" s="97" t="s">
        <v>3274</v>
      </c>
      <c r="C640" s="97" t="s">
        <v>3274</v>
      </c>
      <c r="D640" s="97" t="s">
        <v>3275</v>
      </c>
      <c r="E640" s="97" t="s">
        <v>3276</v>
      </c>
      <c r="F640" s="97" t="s">
        <v>2836</v>
      </c>
      <c r="G640" s="97" t="s">
        <v>514</v>
      </c>
      <c r="H640" s="97" t="s">
        <v>515</v>
      </c>
      <c r="I640" s="97" t="s">
        <v>3277</v>
      </c>
      <c r="J640" s="97" t="s">
        <v>517</v>
      </c>
      <c r="K640" s="97">
        <v>311108.875</v>
      </c>
      <c r="L640" s="97">
        <v>142050.859</v>
      </c>
      <c r="M640" s="97">
        <v>711035.36040000001</v>
      </c>
      <c r="N640" s="97">
        <v>642097.06790000002</v>
      </c>
      <c r="O640" s="97">
        <v>52.518921220000003</v>
      </c>
      <c r="P640" s="97">
        <v>-6.3639143430000003</v>
      </c>
    </row>
    <row r="641" spans="1:16" x14ac:dyDescent="0.3">
      <c r="A641" s="97" t="s">
        <v>3278</v>
      </c>
      <c r="B641" s="97" t="s">
        <v>3279</v>
      </c>
      <c r="C641" s="97" t="s">
        <v>3280</v>
      </c>
      <c r="D641" s="97" t="s">
        <v>3281</v>
      </c>
      <c r="E641" s="97" t="s">
        <v>3282</v>
      </c>
      <c r="F641" s="97" t="s">
        <v>138</v>
      </c>
      <c r="G641" s="97"/>
      <c r="H641" s="97" t="s">
        <v>138</v>
      </c>
      <c r="I641" s="97" t="s">
        <v>3283</v>
      </c>
      <c r="J641" s="97" t="s">
        <v>347</v>
      </c>
      <c r="K641" s="97">
        <v>166953.302</v>
      </c>
      <c r="L641" s="97">
        <v>71476.180999999997</v>
      </c>
      <c r="M641" s="97">
        <v>566910.45279999997</v>
      </c>
      <c r="N641" s="97">
        <v>571538.36349999998</v>
      </c>
      <c r="O641" s="97">
        <v>51.895020219999999</v>
      </c>
      <c r="P641" s="97">
        <v>-8.4807712599999991</v>
      </c>
    </row>
    <row r="642" spans="1:16" x14ac:dyDescent="0.3">
      <c r="A642" s="97" t="s">
        <v>3284</v>
      </c>
      <c r="B642" s="97" t="s">
        <v>3285</v>
      </c>
      <c r="C642" s="97" t="s">
        <v>3285</v>
      </c>
      <c r="D642" s="97" t="s">
        <v>3286</v>
      </c>
      <c r="E642" s="97" t="s">
        <v>679</v>
      </c>
      <c r="F642" s="97" t="s">
        <v>449</v>
      </c>
      <c r="G642" s="97"/>
      <c r="H642" s="97" t="s">
        <v>138</v>
      </c>
      <c r="I642" s="97" t="s">
        <v>3287</v>
      </c>
      <c r="J642" s="97" t="s">
        <v>140</v>
      </c>
      <c r="K642" s="97">
        <v>116946.05499999999</v>
      </c>
      <c r="L642" s="97">
        <v>114432.303</v>
      </c>
      <c r="M642" s="97">
        <v>516914.20970000001</v>
      </c>
      <c r="N642" s="97">
        <v>614485.50520000001</v>
      </c>
      <c r="O642" s="97">
        <v>52.275770719999997</v>
      </c>
      <c r="P642" s="97">
        <v>-9.2175235329999996</v>
      </c>
    </row>
    <row r="643" spans="1:16" x14ac:dyDescent="0.3">
      <c r="A643" s="97" t="s">
        <v>3288</v>
      </c>
      <c r="B643" s="97" t="s">
        <v>3289</v>
      </c>
      <c r="C643" s="97" t="s">
        <v>3289</v>
      </c>
      <c r="D643" s="97" t="s">
        <v>3290</v>
      </c>
      <c r="E643" s="97" t="s">
        <v>586</v>
      </c>
      <c r="F643" s="97"/>
      <c r="G643" s="97"/>
      <c r="H643" s="97" t="s">
        <v>540</v>
      </c>
      <c r="I643" s="97" t="s">
        <v>3291</v>
      </c>
      <c r="J643" s="97" t="s">
        <v>542</v>
      </c>
      <c r="K643" s="97">
        <v>172965.21900000001</v>
      </c>
      <c r="L643" s="97">
        <v>141120.891</v>
      </c>
      <c r="M643" s="97">
        <v>572921.45220000006</v>
      </c>
      <c r="N643" s="97">
        <v>641168.04009999998</v>
      </c>
      <c r="O643" s="97">
        <v>52.521207169999997</v>
      </c>
      <c r="P643" s="97">
        <v>-8.3990049500000001</v>
      </c>
    </row>
    <row r="644" spans="1:16" x14ac:dyDescent="0.3">
      <c r="A644" s="97" t="s">
        <v>3292</v>
      </c>
      <c r="B644" s="97" t="s">
        <v>280</v>
      </c>
      <c r="C644" s="97" t="s">
        <v>3293</v>
      </c>
      <c r="D644" s="97" t="s">
        <v>3294</v>
      </c>
      <c r="E644" s="97" t="s">
        <v>3295</v>
      </c>
      <c r="F644" s="97" t="s">
        <v>159</v>
      </c>
      <c r="G644" s="97"/>
      <c r="H644" s="97" t="s">
        <v>159</v>
      </c>
      <c r="I644" s="97" t="s">
        <v>3296</v>
      </c>
      <c r="J644" s="97" t="s">
        <v>161</v>
      </c>
      <c r="K644" s="97">
        <v>194220.30100000001</v>
      </c>
      <c r="L644" s="97">
        <v>141520.52900000001</v>
      </c>
      <c r="M644" s="97">
        <v>594171.95830000006</v>
      </c>
      <c r="N644" s="97">
        <v>641567.47739999997</v>
      </c>
      <c r="O644" s="97">
        <v>52.52543876</v>
      </c>
      <c r="P644" s="97">
        <v>-8.0858848250000008</v>
      </c>
    </row>
    <row r="645" spans="1:16" x14ac:dyDescent="0.3">
      <c r="A645" s="97" t="s">
        <v>3297</v>
      </c>
      <c r="B645" s="97" t="s">
        <v>3298</v>
      </c>
      <c r="C645" s="97" t="s">
        <v>3298</v>
      </c>
      <c r="D645" s="97" t="s">
        <v>719</v>
      </c>
      <c r="E645" s="97" t="s">
        <v>137</v>
      </c>
      <c r="F645" s="97"/>
      <c r="G645" s="97"/>
      <c r="H645" s="97" t="s">
        <v>138</v>
      </c>
      <c r="I645" s="97" t="s">
        <v>3299</v>
      </c>
      <c r="J645" s="97" t="s">
        <v>140</v>
      </c>
      <c r="K645" s="97">
        <v>115514.781</v>
      </c>
      <c r="L645" s="97">
        <v>104058.78200000001</v>
      </c>
      <c r="M645" s="97">
        <v>515483.1875</v>
      </c>
      <c r="N645" s="97">
        <v>604114.2267</v>
      </c>
      <c r="O645" s="97">
        <v>52.18235086</v>
      </c>
      <c r="P645" s="97">
        <v>-9.2358971160000003</v>
      </c>
    </row>
    <row r="646" spans="1:16" x14ac:dyDescent="0.3">
      <c r="A646" s="97" t="s">
        <v>3300</v>
      </c>
      <c r="B646" s="97" t="s">
        <v>3301</v>
      </c>
      <c r="C646" s="97" t="s">
        <v>3301</v>
      </c>
      <c r="D646" s="97" t="s">
        <v>845</v>
      </c>
      <c r="E646" s="97" t="s">
        <v>137</v>
      </c>
      <c r="F646" s="97"/>
      <c r="G646" s="97"/>
      <c r="H646" s="97" t="s">
        <v>138</v>
      </c>
      <c r="I646" s="97" t="s">
        <v>3302</v>
      </c>
      <c r="J646" s="97" t="s">
        <v>140</v>
      </c>
      <c r="K646" s="97">
        <v>145493.59400000001</v>
      </c>
      <c r="L646" s="97">
        <v>73369.601999999999</v>
      </c>
      <c r="M646" s="97">
        <v>545455.37639999995</v>
      </c>
      <c r="N646" s="97">
        <v>573431.49349999998</v>
      </c>
      <c r="O646" s="97">
        <v>51.910350010000002</v>
      </c>
      <c r="P646" s="97">
        <v>-8.7927742539999993</v>
      </c>
    </row>
    <row r="647" spans="1:16" x14ac:dyDescent="0.3">
      <c r="A647" s="97" t="s">
        <v>3303</v>
      </c>
      <c r="B647" s="97" t="s">
        <v>3304</v>
      </c>
      <c r="C647" s="97" t="s">
        <v>3305</v>
      </c>
      <c r="D647" s="97" t="s">
        <v>305</v>
      </c>
      <c r="E647" s="97" t="s">
        <v>306</v>
      </c>
      <c r="F647" s="97"/>
      <c r="G647" s="97"/>
      <c r="H647" s="97" t="s">
        <v>307</v>
      </c>
      <c r="I647" s="97" t="s">
        <v>3306</v>
      </c>
      <c r="J647" s="97" t="s">
        <v>309</v>
      </c>
      <c r="K647" s="97">
        <v>147431.03099999999</v>
      </c>
      <c r="L647" s="97">
        <v>231621.75</v>
      </c>
      <c r="M647" s="97">
        <v>547393.2524</v>
      </c>
      <c r="N647" s="97">
        <v>731649.53879999998</v>
      </c>
      <c r="O647" s="97">
        <v>53.332473970000002</v>
      </c>
      <c r="P647" s="97">
        <v>-8.7897990900000007</v>
      </c>
    </row>
    <row r="648" spans="1:16" x14ac:dyDescent="0.3">
      <c r="A648" s="97" t="s">
        <v>3307</v>
      </c>
      <c r="B648" s="97" t="s">
        <v>3308</v>
      </c>
      <c r="C648" s="97" t="s">
        <v>3309</v>
      </c>
      <c r="D648" s="97" t="s">
        <v>3310</v>
      </c>
      <c r="E648" s="97" t="s">
        <v>496</v>
      </c>
      <c r="F648" s="97" t="s">
        <v>289</v>
      </c>
      <c r="G648" s="97"/>
      <c r="H648" s="97" t="s">
        <v>290</v>
      </c>
      <c r="I648" s="97" t="s">
        <v>3311</v>
      </c>
      <c r="J648" s="97" t="s">
        <v>292</v>
      </c>
      <c r="K648" s="97">
        <v>323889.93</v>
      </c>
      <c r="L648" s="97">
        <v>172566.22200000001</v>
      </c>
      <c r="M648" s="97">
        <v>723813.8247</v>
      </c>
      <c r="N648" s="97">
        <v>672605.79009999998</v>
      </c>
      <c r="O648" s="97">
        <v>52.790241199999997</v>
      </c>
      <c r="P648" s="97">
        <v>-6.1642774149999999</v>
      </c>
    </row>
    <row r="649" spans="1:16" x14ac:dyDescent="0.3">
      <c r="A649" s="97" t="s">
        <v>3312</v>
      </c>
      <c r="B649" s="97" t="s">
        <v>3313</v>
      </c>
      <c r="C649" s="97" t="s">
        <v>3313</v>
      </c>
      <c r="D649" s="97" t="s">
        <v>3314</v>
      </c>
      <c r="E649" s="97" t="s">
        <v>3315</v>
      </c>
      <c r="F649" s="97"/>
      <c r="G649" s="97"/>
      <c r="H649" s="97" t="s">
        <v>321</v>
      </c>
      <c r="I649" s="97" t="s">
        <v>3316</v>
      </c>
      <c r="J649" s="97" t="s">
        <v>323</v>
      </c>
      <c r="K649" s="97">
        <v>204328.655</v>
      </c>
      <c r="L649" s="97">
        <v>278692.20199999999</v>
      </c>
      <c r="M649" s="97">
        <v>604278.8702</v>
      </c>
      <c r="N649" s="97">
        <v>778709.5442</v>
      </c>
      <c r="O649" s="97">
        <v>53.75798073</v>
      </c>
      <c r="P649" s="97">
        <v>-7.9351132529999999</v>
      </c>
    </row>
    <row r="650" spans="1:16" x14ac:dyDescent="0.3">
      <c r="A650" s="97" t="s">
        <v>3317</v>
      </c>
      <c r="B650" s="97" t="s">
        <v>3318</v>
      </c>
      <c r="C650" s="97" t="s">
        <v>3319</v>
      </c>
      <c r="D650" s="97" t="s">
        <v>3320</v>
      </c>
      <c r="E650" s="97" t="s">
        <v>3246</v>
      </c>
      <c r="F650" s="97" t="s">
        <v>742</v>
      </c>
      <c r="G650" s="97"/>
      <c r="H650" s="97" t="s">
        <v>546</v>
      </c>
      <c r="I650" s="97" t="s">
        <v>3321</v>
      </c>
      <c r="J650" s="97" t="s">
        <v>548</v>
      </c>
      <c r="K650" s="97">
        <v>132969.09400000001</v>
      </c>
      <c r="L650" s="97">
        <v>325897.46899999998</v>
      </c>
      <c r="M650" s="97">
        <v>532934.93590000004</v>
      </c>
      <c r="N650" s="97">
        <v>825905.02009999997</v>
      </c>
      <c r="O650" s="97">
        <v>54.17771544</v>
      </c>
      <c r="P650" s="97">
        <v>-9.0272927910000007</v>
      </c>
    </row>
    <row r="651" spans="1:16" x14ac:dyDescent="0.3">
      <c r="A651" s="97" t="s">
        <v>3322</v>
      </c>
      <c r="B651" s="97" t="s">
        <v>3323</v>
      </c>
      <c r="C651" s="97" t="s">
        <v>3323</v>
      </c>
      <c r="D651" s="97" t="s">
        <v>3324</v>
      </c>
      <c r="E651" s="97" t="s">
        <v>137</v>
      </c>
      <c r="F651" s="97"/>
      <c r="G651" s="97"/>
      <c r="H651" s="97" t="s">
        <v>138</v>
      </c>
      <c r="I651" s="97" t="s">
        <v>3325</v>
      </c>
      <c r="J651" s="97" t="s">
        <v>140</v>
      </c>
      <c r="K651" s="97">
        <v>137745.492</v>
      </c>
      <c r="L651" s="97">
        <v>103095.622</v>
      </c>
      <c r="M651" s="97">
        <v>537709.10499999998</v>
      </c>
      <c r="N651" s="97">
        <v>603151.15300000005</v>
      </c>
      <c r="O651" s="97">
        <v>52.176651790000001</v>
      </c>
      <c r="P651" s="97">
        <v>-8.9107610780000002</v>
      </c>
    </row>
    <row r="652" spans="1:16" x14ac:dyDescent="0.3">
      <c r="A652" s="97" t="s">
        <v>3326</v>
      </c>
      <c r="B652" s="97" t="s">
        <v>3327</v>
      </c>
      <c r="C652" s="97" t="s">
        <v>3327</v>
      </c>
      <c r="D652" s="97" t="s">
        <v>3328</v>
      </c>
      <c r="E652" s="97" t="s">
        <v>320</v>
      </c>
      <c r="F652" s="97"/>
      <c r="G652" s="97"/>
      <c r="H652" s="97" t="s">
        <v>321</v>
      </c>
      <c r="I652" s="97" t="s">
        <v>3329</v>
      </c>
      <c r="J652" s="97" t="s">
        <v>323</v>
      </c>
      <c r="K652" s="97">
        <v>181335.54699999999</v>
      </c>
      <c r="L652" s="97">
        <v>253380.766</v>
      </c>
      <c r="M652" s="97">
        <v>581290.58050000004</v>
      </c>
      <c r="N652" s="97">
        <v>753403.68469999998</v>
      </c>
      <c r="O652" s="97">
        <v>53.530254820000003</v>
      </c>
      <c r="P652" s="97">
        <v>-8.2821942590000006</v>
      </c>
    </row>
    <row r="653" spans="1:16" x14ac:dyDescent="0.3">
      <c r="A653" s="97" t="s">
        <v>3330</v>
      </c>
      <c r="B653" s="97" t="s">
        <v>3331</v>
      </c>
      <c r="C653" s="97" t="s">
        <v>3332</v>
      </c>
      <c r="D653" s="97" t="s">
        <v>854</v>
      </c>
      <c r="E653" s="97" t="s">
        <v>465</v>
      </c>
      <c r="F653" s="97"/>
      <c r="G653" s="97"/>
      <c r="H653" s="97" t="s">
        <v>466</v>
      </c>
      <c r="I653" s="97" t="s">
        <v>3333</v>
      </c>
      <c r="J653" s="97" t="s">
        <v>468</v>
      </c>
      <c r="K653" s="97">
        <v>110106.094</v>
      </c>
      <c r="L653" s="97">
        <v>279852.59399999998</v>
      </c>
      <c r="M653" s="97">
        <v>510076.6165</v>
      </c>
      <c r="N653" s="97">
        <v>779870.19</v>
      </c>
      <c r="O653" s="97">
        <v>53.760670920000003</v>
      </c>
      <c r="P653" s="97">
        <v>-9.3637651030000004</v>
      </c>
    </row>
    <row r="654" spans="1:16" x14ac:dyDescent="0.3">
      <c r="A654" s="97" t="s">
        <v>3334</v>
      </c>
      <c r="B654" s="97" t="s">
        <v>3335</v>
      </c>
      <c r="C654" s="97" t="s">
        <v>3336</v>
      </c>
      <c r="D654" s="97" t="s">
        <v>1484</v>
      </c>
      <c r="E654" s="97" t="s">
        <v>1174</v>
      </c>
      <c r="F654" s="97" t="s">
        <v>586</v>
      </c>
      <c r="G654" s="97"/>
      <c r="H654" s="97" t="s">
        <v>540</v>
      </c>
      <c r="I654" s="97" t="s">
        <v>3337</v>
      </c>
      <c r="J654" s="97" t="s">
        <v>542</v>
      </c>
      <c r="K654" s="97">
        <v>158992.67199999999</v>
      </c>
      <c r="L654" s="97">
        <v>143898.96900000001</v>
      </c>
      <c r="M654" s="97">
        <v>558951.92989999999</v>
      </c>
      <c r="N654" s="97">
        <v>643945.59519999998</v>
      </c>
      <c r="O654" s="97">
        <v>52.545298029999998</v>
      </c>
      <c r="P654" s="97">
        <v>-8.6051799259999999</v>
      </c>
    </row>
    <row r="655" spans="1:16" x14ac:dyDescent="0.3">
      <c r="A655" s="97" t="s">
        <v>3338</v>
      </c>
      <c r="B655" s="97" t="s">
        <v>3339</v>
      </c>
      <c r="C655" s="97" t="s">
        <v>3339</v>
      </c>
      <c r="D655" s="97" t="s">
        <v>3340</v>
      </c>
      <c r="E655" s="97" t="s">
        <v>418</v>
      </c>
      <c r="F655" s="97" t="s">
        <v>224</v>
      </c>
      <c r="G655" s="97"/>
      <c r="H655" s="97" t="s">
        <v>225</v>
      </c>
      <c r="I655" s="97" t="s">
        <v>3341</v>
      </c>
      <c r="J655" s="97" t="s">
        <v>227</v>
      </c>
      <c r="K655" s="97">
        <v>305268.04599999997</v>
      </c>
      <c r="L655" s="97">
        <v>307281.88099999999</v>
      </c>
      <c r="M655" s="97">
        <v>705196.66780000005</v>
      </c>
      <c r="N655" s="97">
        <v>807292.52599999995</v>
      </c>
      <c r="O655" s="97">
        <v>54.004136920000001</v>
      </c>
      <c r="P655" s="97">
        <v>-6.3952871980000001</v>
      </c>
    </row>
    <row r="656" spans="1:16" x14ac:dyDescent="0.3">
      <c r="A656" s="97" t="s">
        <v>3342</v>
      </c>
      <c r="B656" s="97" t="s">
        <v>3343</v>
      </c>
      <c r="C656" s="97" t="s">
        <v>3343</v>
      </c>
      <c r="D656" s="97" t="s">
        <v>3344</v>
      </c>
      <c r="E656" s="97" t="s">
        <v>950</v>
      </c>
      <c r="F656" s="97" t="s">
        <v>131</v>
      </c>
      <c r="G656" s="97"/>
      <c r="H656" s="97" t="s">
        <v>123</v>
      </c>
      <c r="I656" s="97" t="s">
        <v>3345</v>
      </c>
      <c r="J656" s="97" t="s">
        <v>125</v>
      </c>
      <c r="K656" s="97">
        <v>280311.78100000002</v>
      </c>
      <c r="L656" s="97">
        <v>300964.93800000002</v>
      </c>
      <c r="M656" s="97">
        <v>680245.74549999996</v>
      </c>
      <c r="N656" s="97">
        <v>800977.07669999998</v>
      </c>
      <c r="O656" s="97">
        <v>53.951877279999998</v>
      </c>
      <c r="P656" s="97">
        <v>-6.7774505500000002</v>
      </c>
    </row>
    <row r="657" spans="1:16" x14ac:dyDescent="0.3">
      <c r="A657" s="97" t="s">
        <v>3346</v>
      </c>
      <c r="B657" s="97" t="s">
        <v>3347</v>
      </c>
      <c r="C657" s="97" t="s">
        <v>3348</v>
      </c>
      <c r="D657" s="97" t="s">
        <v>3349</v>
      </c>
      <c r="E657" s="97" t="s">
        <v>3350</v>
      </c>
      <c r="F657" s="97" t="s">
        <v>380</v>
      </c>
      <c r="G657" s="97"/>
      <c r="H657" s="97" t="s">
        <v>381</v>
      </c>
      <c r="I657" s="97" t="s">
        <v>3351</v>
      </c>
      <c r="J657" s="97" t="s">
        <v>383</v>
      </c>
      <c r="K657" s="97">
        <v>246463.7</v>
      </c>
      <c r="L657" s="97">
        <v>309257.7</v>
      </c>
      <c r="M657" s="97">
        <v>646405.00060000003</v>
      </c>
      <c r="N657" s="97">
        <v>809268.23210000002</v>
      </c>
      <c r="O657" s="97">
        <v>54.030515559999998</v>
      </c>
      <c r="P657" s="97">
        <v>-7.2916942599999999</v>
      </c>
    </row>
    <row r="658" spans="1:16" x14ac:dyDescent="0.3">
      <c r="A658" s="97" t="s">
        <v>3352</v>
      </c>
      <c r="B658" s="97" t="s">
        <v>3353</v>
      </c>
      <c r="C658" s="97" t="s">
        <v>3354</v>
      </c>
      <c r="D658" s="97" t="s">
        <v>2177</v>
      </c>
      <c r="E658" s="97" t="s">
        <v>586</v>
      </c>
      <c r="F658" s="97"/>
      <c r="G658" s="97"/>
      <c r="H658" s="97" t="s">
        <v>540</v>
      </c>
      <c r="I658" s="97" t="s">
        <v>3355</v>
      </c>
      <c r="J658" s="97" t="s">
        <v>542</v>
      </c>
      <c r="K658" s="97">
        <v>127993.18799999999</v>
      </c>
      <c r="L658" s="97">
        <v>138988.20300000001</v>
      </c>
      <c r="M658" s="97">
        <v>527959.09669999999</v>
      </c>
      <c r="N658" s="97">
        <v>639036.0551</v>
      </c>
      <c r="O658" s="97">
        <v>52.497960540000001</v>
      </c>
      <c r="P658" s="97">
        <v>-9.0609829669999993</v>
      </c>
    </row>
    <row r="659" spans="1:16" x14ac:dyDescent="0.3">
      <c r="A659" s="97" t="s">
        <v>3356</v>
      </c>
      <c r="B659" s="97" t="s">
        <v>3357</v>
      </c>
      <c r="C659" s="97" t="s">
        <v>3357</v>
      </c>
      <c r="D659" s="97" t="s">
        <v>3358</v>
      </c>
      <c r="E659" s="97" t="s">
        <v>719</v>
      </c>
      <c r="F659" s="97" t="s">
        <v>1780</v>
      </c>
      <c r="G659" s="97"/>
      <c r="H659" s="97" t="s">
        <v>138</v>
      </c>
      <c r="I659" s="97" t="s">
        <v>3359</v>
      </c>
      <c r="J659" s="97" t="s">
        <v>140</v>
      </c>
      <c r="K659" s="97">
        <v>168020.84400000001</v>
      </c>
      <c r="L659" s="97">
        <v>102312.43799999999</v>
      </c>
      <c r="M659" s="97">
        <v>567977.93220000004</v>
      </c>
      <c r="N659" s="97">
        <v>602367.97329999995</v>
      </c>
      <c r="O659" s="97">
        <v>52.172198520000002</v>
      </c>
      <c r="P659" s="97">
        <v>-8.4681473530000009</v>
      </c>
    </row>
    <row r="660" spans="1:16" x14ac:dyDescent="0.3">
      <c r="A660" s="97" t="s">
        <v>3360</v>
      </c>
      <c r="B660" s="97" t="s">
        <v>3361</v>
      </c>
      <c r="C660" s="97" t="s">
        <v>3361</v>
      </c>
      <c r="D660" s="97" t="s">
        <v>1946</v>
      </c>
      <c r="E660" s="97" t="s">
        <v>611</v>
      </c>
      <c r="F660" s="97"/>
      <c r="G660" s="97"/>
      <c r="H660" s="97" t="s">
        <v>612</v>
      </c>
      <c r="I660" s="97" t="s">
        <v>3362</v>
      </c>
      <c r="J660" s="97" t="s">
        <v>614</v>
      </c>
      <c r="K660" s="97">
        <v>79756.539000000004</v>
      </c>
      <c r="L660" s="97">
        <v>151179.109</v>
      </c>
      <c r="M660" s="97">
        <v>479732.9057</v>
      </c>
      <c r="N660" s="97">
        <v>651224.59710000001</v>
      </c>
      <c r="O660" s="97">
        <v>52.5989632</v>
      </c>
      <c r="P660" s="97">
        <v>-9.7753535100000004</v>
      </c>
    </row>
    <row r="661" spans="1:16" x14ac:dyDescent="0.3">
      <c r="A661" s="97" t="s">
        <v>3363</v>
      </c>
      <c r="B661" s="97" t="s">
        <v>3364</v>
      </c>
      <c r="C661" s="97" t="s">
        <v>3365</v>
      </c>
      <c r="D661" s="97" t="s">
        <v>3366</v>
      </c>
      <c r="E661" s="97" t="s">
        <v>137</v>
      </c>
      <c r="F661" s="97"/>
      <c r="G661" s="97"/>
      <c r="H661" s="97" t="s">
        <v>138</v>
      </c>
      <c r="I661" s="97" t="s">
        <v>3367</v>
      </c>
      <c r="J661" s="97" t="s">
        <v>140</v>
      </c>
      <c r="K661" s="97">
        <v>151995.75</v>
      </c>
      <c r="L661" s="97">
        <v>46905.305</v>
      </c>
      <c r="M661" s="97">
        <v>551955.98789999995</v>
      </c>
      <c r="N661" s="97">
        <v>546972.86040000001</v>
      </c>
      <c r="O661" s="97">
        <v>51.673121430000002</v>
      </c>
      <c r="P661" s="97">
        <v>-8.6946363289999997</v>
      </c>
    </row>
    <row r="662" spans="1:16" x14ac:dyDescent="0.3">
      <c r="A662" s="97" t="s">
        <v>3368</v>
      </c>
      <c r="B662" s="97" t="s">
        <v>3369</v>
      </c>
      <c r="C662" s="97" t="s">
        <v>3370</v>
      </c>
      <c r="D662" s="97" t="s">
        <v>3371</v>
      </c>
      <c r="E662" s="97" t="s">
        <v>3372</v>
      </c>
      <c r="F662" s="97" t="s">
        <v>3373</v>
      </c>
      <c r="G662" s="97"/>
      <c r="H662" s="97" t="s">
        <v>389</v>
      </c>
      <c r="I662" s="97" t="s">
        <v>3374</v>
      </c>
      <c r="J662" s="97" t="s">
        <v>391</v>
      </c>
      <c r="K662" s="97">
        <v>204834.65599999999</v>
      </c>
      <c r="L662" s="97">
        <v>98601.891000000003</v>
      </c>
      <c r="M662" s="97">
        <v>604783.79599999997</v>
      </c>
      <c r="N662" s="97">
        <v>598658.02639999997</v>
      </c>
      <c r="O662" s="97">
        <v>52.139758880000002</v>
      </c>
      <c r="P662" s="97">
        <v>-7.9301141929999996</v>
      </c>
    </row>
    <row r="663" spans="1:16" x14ac:dyDescent="0.3">
      <c r="A663" s="97" t="s">
        <v>3375</v>
      </c>
      <c r="B663" s="97" t="s">
        <v>3376</v>
      </c>
      <c r="C663" s="97" t="s">
        <v>3376</v>
      </c>
      <c r="D663" s="97" t="s">
        <v>3377</v>
      </c>
      <c r="E663" s="97" t="s">
        <v>3378</v>
      </c>
      <c r="F663" s="97" t="s">
        <v>3379</v>
      </c>
      <c r="G663" s="97"/>
      <c r="H663" s="97" t="s">
        <v>175</v>
      </c>
      <c r="I663" s="97" t="s">
        <v>3380</v>
      </c>
      <c r="J663" s="97" t="s">
        <v>177</v>
      </c>
      <c r="K663" s="97">
        <v>325392.7</v>
      </c>
      <c r="L663" s="97">
        <v>260511.1</v>
      </c>
      <c r="M663" s="97">
        <v>725316.73789999995</v>
      </c>
      <c r="N663" s="97">
        <v>760531.71459999995</v>
      </c>
      <c r="O663" s="97">
        <v>53.579676380000002</v>
      </c>
      <c r="P663" s="97">
        <v>-6.1075442080000002</v>
      </c>
    </row>
    <row r="664" spans="1:16" x14ac:dyDescent="0.3">
      <c r="A664" s="97" t="s">
        <v>3381</v>
      </c>
      <c r="B664" s="97" t="s">
        <v>3382</v>
      </c>
      <c r="C664" s="97" t="s">
        <v>3382</v>
      </c>
      <c r="D664" s="97" t="s">
        <v>3383</v>
      </c>
      <c r="E664" s="97" t="s">
        <v>3384</v>
      </c>
      <c r="F664" s="97" t="s">
        <v>210</v>
      </c>
      <c r="G664" s="97" t="s">
        <v>3385</v>
      </c>
      <c r="H664" s="97" t="s">
        <v>159</v>
      </c>
      <c r="I664" s="97" t="s">
        <v>3386</v>
      </c>
      <c r="J664" s="97" t="s">
        <v>161</v>
      </c>
      <c r="K664" s="97">
        <v>238379.5</v>
      </c>
      <c r="L664" s="97">
        <v>138855.9</v>
      </c>
      <c r="M664" s="97">
        <v>638321.63199999998</v>
      </c>
      <c r="N664" s="97">
        <v>638903.1851</v>
      </c>
      <c r="O664" s="97">
        <v>52.500176789999998</v>
      </c>
      <c r="P664" s="97">
        <v>-7.435595449</v>
      </c>
    </row>
    <row r="665" spans="1:16" x14ac:dyDescent="0.3">
      <c r="A665" s="97" t="s">
        <v>3387</v>
      </c>
      <c r="B665" s="97" t="s">
        <v>3388</v>
      </c>
      <c r="C665" s="97" t="s">
        <v>3389</v>
      </c>
      <c r="D665" s="97" t="s">
        <v>3390</v>
      </c>
      <c r="E665" s="97" t="s">
        <v>741</v>
      </c>
      <c r="F665" s="97"/>
      <c r="G665" s="97"/>
      <c r="H665" s="97" t="s">
        <v>466</v>
      </c>
      <c r="I665" s="97" t="s">
        <v>3391</v>
      </c>
      <c r="J665" s="97" t="s">
        <v>468</v>
      </c>
      <c r="K665" s="97">
        <v>79284.577999999994</v>
      </c>
      <c r="L665" s="97">
        <v>331997.625</v>
      </c>
      <c r="M665" s="97">
        <v>479262.02110000001</v>
      </c>
      <c r="N665" s="97">
        <v>832004.14749999996</v>
      </c>
      <c r="O665" s="97">
        <v>54.22267695</v>
      </c>
      <c r="P665" s="97">
        <v>-9.8515259670000006</v>
      </c>
    </row>
    <row r="666" spans="1:16" x14ac:dyDescent="0.3">
      <c r="A666" s="97" t="s">
        <v>3392</v>
      </c>
      <c r="B666" s="97" t="s">
        <v>3393</v>
      </c>
      <c r="C666" s="97" t="s">
        <v>3394</v>
      </c>
      <c r="D666" s="97" t="s">
        <v>3395</v>
      </c>
      <c r="E666" s="97" t="s">
        <v>2396</v>
      </c>
      <c r="F666" s="97" t="s">
        <v>3396</v>
      </c>
      <c r="G666" s="97"/>
      <c r="H666" s="97" t="s">
        <v>466</v>
      </c>
      <c r="I666" s="97" t="s">
        <v>3397</v>
      </c>
      <c r="J666" s="97" t="s">
        <v>468</v>
      </c>
      <c r="K666" s="97">
        <v>73801.8</v>
      </c>
      <c r="L666" s="97">
        <v>315695.5</v>
      </c>
      <c r="M666" s="97">
        <v>473780.33779999998</v>
      </c>
      <c r="N666" s="97">
        <v>815705.56539999996</v>
      </c>
      <c r="O666" s="97">
        <v>54.074985429999998</v>
      </c>
      <c r="P666" s="97">
        <v>-9.9287184649999993</v>
      </c>
    </row>
    <row r="667" spans="1:16" x14ac:dyDescent="0.3">
      <c r="A667" s="97" t="s">
        <v>3398</v>
      </c>
      <c r="B667" s="97" t="s">
        <v>2657</v>
      </c>
      <c r="C667" s="97" t="s">
        <v>2657</v>
      </c>
      <c r="D667" s="97" t="s">
        <v>3399</v>
      </c>
      <c r="E667" s="97" t="s">
        <v>3400</v>
      </c>
      <c r="F667" s="97"/>
      <c r="G667" s="97"/>
      <c r="H667" s="97" t="s">
        <v>437</v>
      </c>
      <c r="I667" s="97" t="s">
        <v>3401</v>
      </c>
      <c r="J667" s="97" t="s">
        <v>439</v>
      </c>
      <c r="K667" s="97">
        <v>210730.92199999999</v>
      </c>
      <c r="L667" s="97">
        <v>422477.125</v>
      </c>
      <c r="M667" s="97">
        <v>610680.522</v>
      </c>
      <c r="N667" s="97">
        <v>922463.45279999997</v>
      </c>
      <c r="O667" s="97">
        <v>55.049560550000002</v>
      </c>
      <c r="P667" s="97">
        <v>-7.8328653319999999</v>
      </c>
    </row>
    <row r="668" spans="1:16" x14ac:dyDescent="0.3">
      <c r="A668" s="97" t="s">
        <v>3402</v>
      </c>
      <c r="B668" s="97" t="s">
        <v>3403</v>
      </c>
      <c r="C668" s="97" t="s">
        <v>3404</v>
      </c>
      <c r="D668" s="97" t="s">
        <v>3405</v>
      </c>
      <c r="E668" s="97" t="s">
        <v>3406</v>
      </c>
      <c r="F668" s="97" t="s">
        <v>138</v>
      </c>
      <c r="G668" s="97"/>
      <c r="H668" s="97" t="s">
        <v>138</v>
      </c>
      <c r="I668" s="97" t="s">
        <v>3407</v>
      </c>
      <c r="J668" s="97" t="s">
        <v>347</v>
      </c>
      <c r="K668" s="97">
        <v>170340.579</v>
      </c>
      <c r="L668" s="97">
        <v>73639.142000000007</v>
      </c>
      <c r="M668" s="97">
        <v>570297.01210000005</v>
      </c>
      <c r="N668" s="97">
        <v>573700.84030000004</v>
      </c>
      <c r="O668" s="97">
        <v>51.914649160000003</v>
      </c>
      <c r="P668" s="97">
        <v>-8.4317545070000008</v>
      </c>
    </row>
    <row r="669" spans="1:16" x14ac:dyDescent="0.3">
      <c r="A669" s="97" t="s">
        <v>3408</v>
      </c>
      <c r="B669" s="97" t="s">
        <v>3409</v>
      </c>
      <c r="C669" s="97" t="s">
        <v>3410</v>
      </c>
      <c r="D669" s="97" t="s">
        <v>3411</v>
      </c>
      <c r="E669" s="97" t="s">
        <v>3412</v>
      </c>
      <c r="F669" s="97" t="s">
        <v>1014</v>
      </c>
      <c r="G669" s="97"/>
      <c r="H669" s="97" t="s">
        <v>466</v>
      </c>
      <c r="I669" s="97" t="s">
        <v>3413</v>
      </c>
      <c r="J669" s="97" t="s">
        <v>468</v>
      </c>
      <c r="K669" s="97">
        <v>126349.618</v>
      </c>
      <c r="L669" s="97">
        <v>279743.03499999997</v>
      </c>
      <c r="M669" s="97">
        <v>526316.6398</v>
      </c>
      <c r="N669" s="97">
        <v>779760.56759999995</v>
      </c>
      <c r="O669" s="97">
        <v>53.76223461</v>
      </c>
      <c r="P669" s="97">
        <v>-9.1175023490000005</v>
      </c>
    </row>
    <row r="670" spans="1:16" x14ac:dyDescent="0.3">
      <c r="A670" s="97" t="s">
        <v>3414</v>
      </c>
      <c r="B670" s="97" t="s">
        <v>3415</v>
      </c>
      <c r="C670" s="97" t="s">
        <v>3415</v>
      </c>
      <c r="D670" s="97" t="s">
        <v>3416</v>
      </c>
      <c r="E670" s="97" t="s">
        <v>3417</v>
      </c>
      <c r="F670" s="97" t="s">
        <v>3418</v>
      </c>
      <c r="G670" s="97"/>
      <c r="H670" s="97" t="s">
        <v>225</v>
      </c>
      <c r="I670" s="97" t="s">
        <v>3419</v>
      </c>
      <c r="J670" s="97" t="s">
        <v>227</v>
      </c>
      <c r="K670" s="97">
        <v>305912.90600000002</v>
      </c>
      <c r="L670" s="97">
        <v>294219.125</v>
      </c>
      <c r="M670" s="97">
        <v>705841.31949999998</v>
      </c>
      <c r="N670" s="97">
        <v>794232.58089999994</v>
      </c>
      <c r="O670" s="97">
        <v>53.886694820000002</v>
      </c>
      <c r="P670" s="97">
        <v>-6.3899827819999997</v>
      </c>
    </row>
    <row r="671" spans="1:16" x14ac:dyDescent="0.3">
      <c r="A671" s="97" t="s">
        <v>3420</v>
      </c>
      <c r="B671" s="97" t="s">
        <v>3421</v>
      </c>
      <c r="C671" s="97" t="s">
        <v>3421</v>
      </c>
      <c r="D671" s="97" t="s">
        <v>3422</v>
      </c>
      <c r="E671" s="97" t="s">
        <v>3423</v>
      </c>
      <c r="F671" s="97" t="s">
        <v>380</v>
      </c>
      <c r="G671" s="97"/>
      <c r="H671" s="97" t="s">
        <v>381</v>
      </c>
      <c r="I671" s="97" t="s">
        <v>3424</v>
      </c>
      <c r="J671" s="97" t="s">
        <v>383</v>
      </c>
      <c r="K671" s="97">
        <v>274831.53100000002</v>
      </c>
      <c r="L671" s="97">
        <v>295411.21899999998</v>
      </c>
      <c r="M671" s="97">
        <v>674766.64659999998</v>
      </c>
      <c r="N671" s="97">
        <v>795424.5834</v>
      </c>
      <c r="O671" s="97">
        <v>53.902812519999998</v>
      </c>
      <c r="P671" s="97">
        <v>-6.8622637649999998</v>
      </c>
    </row>
    <row r="672" spans="1:16" x14ac:dyDescent="0.3">
      <c r="A672" s="97" t="s">
        <v>3425</v>
      </c>
      <c r="B672" s="97" t="s">
        <v>2839</v>
      </c>
      <c r="C672" s="97" t="s">
        <v>3426</v>
      </c>
      <c r="D672" s="97" t="s">
        <v>3258</v>
      </c>
      <c r="E672" s="97" t="s">
        <v>137</v>
      </c>
      <c r="F672" s="97"/>
      <c r="G672" s="97"/>
      <c r="H672" s="97" t="s">
        <v>138</v>
      </c>
      <c r="I672" s="97" t="s">
        <v>3427</v>
      </c>
      <c r="J672" s="97" t="s">
        <v>140</v>
      </c>
      <c r="K672" s="97">
        <v>98830.164000000004</v>
      </c>
      <c r="L672" s="97">
        <v>35150.563000000002</v>
      </c>
      <c r="M672" s="97">
        <v>498801.78590000002</v>
      </c>
      <c r="N672" s="97">
        <v>535220.94149999996</v>
      </c>
      <c r="O672" s="97">
        <v>51.560453819999999</v>
      </c>
      <c r="P672" s="97">
        <v>-9.4595665659999995</v>
      </c>
    </row>
    <row r="673" spans="1:16" x14ac:dyDescent="0.3">
      <c r="A673" s="97" t="s">
        <v>3428</v>
      </c>
      <c r="B673" s="97" t="s">
        <v>3429</v>
      </c>
      <c r="C673" s="97" t="s">
        <v>3429</v>
      </c>
      <c r="D673" s="97" t="s">
        <v>357</v>
      </c>
      <c r="E673" s="97" t="s">
        <v>137</v>
      </c>
      <c r="F673" s="97"/>
      <c r="G673" s="97"/>
      <c r="H673" s="97" t="s">
        <v>138</v>
      </c>
      <c r="I673" s="97" t="s">
        <v>3430</v>
      </c>
      <c r="J673" s="97" t="s">
        <v>140</v>
      </c>
      <c r="K673" s="97">
        <v>103624.07</v>
      </c>
      <c r="L673" s="97">
        <v>34984.991999999998</v>
      </c>
      <c r="M673" s="97">
        <v>503594.65860000002</v>
      </c>
      <c r="N673" s="97">
        <v>535055.37970000005</v>
      </c>
      <c r="O673" s="97">
        <v>51.559805189999999</v>
      </c>
      <c r="P673" s="97">
        <v>-9.3904167550000004</v>
      </c>
    </row>
    <row r="674" spans="1:16" x14ac:dyDescent="0.3">
      <c r="A674" s="97" t="s">
        <v>3431</v>
      </c>
      <c r="B674" s="97" t="s">
        <v>3432</v>
      </c>
      <c r="C674" s="97" t="s">
        <v>3433</v>
      </c>
      <c r="D674" s="97" t="s">
        <v>3434</v>
      </c>
      <c r="E674" s="97" t="s">
        <v>3435</v>
      </c>
      <c r="F674" s="97" t="s">
        <v>586</v>
      </c>
      <c r="G674" s="97"/>
      <c r="H674" s="97" t="s">
        <v>540</v>
      </c>
      <c r="I674" s="97" t="s">
        <v>3436</v>
      </c>
      <c r="J674" s="97" t="s">
        <v>542</v>
      </c>
      <c r="K674" s="97">
        <v>176592.43</v>
      </c>
      <c r="L674" s="97">
        <v>145534.448</v>
      </c>
      <c r="M674" s="97">
        <v>576547.90579999995</v>
      </c>
      <c r="N674" s="97">
        <v>645580.62679999997</v>
      </c>
      <c r="O674" s="97">
        <v>52.561035519999997</v>
      </c>
      <c r="P674" s="97">
        <v>-8.3458815229999992</v>
      </c>
    </row>
    <row r="675" spans="1:16" x14ac:dyDescent="0.3">
      <c r="A675" s="97" t="s">
        <v>3437</v>
      </c>
      <c r="B675" s="97" t="s">
        <v>3438</v>
      </c>
      <c r="C675" s="97" t="s">
        <v>3439</v>
      </c>
      <c r="D675" s="97" t="s">
        <v>3440</v>
      </c>
      <c r="E675" s="97" t="s">
        <v>3441</v>
      </c>
      <c r="F675" s="97" t="s">
        <v>224</v>
      </c>
      <c r="G675" s="97"/>
      <c r="H675" s="97" t="s">
        <v>225</v>
      </c>
      <c r="I675" s="97" t="s">
        <v>3442</v>
      </c>
      <c r="J675" s="97" t="s">
        <v>227</v>
      </c>
      <c r="K675" s="97">
        <v>315802</v>
      </c>
      <c r="L675" s="97">
        <v>283871.78100000002</v>
      </c>
      <c r="M675" s="97">
        <v>715728.22809999995</v>
      </c>
      <c r="N675" s="97">
        <v>783887.41370000003</v>
      </c>
      <c r="O675" s="97">
        <v>53.791664400000002</v>
      </c>
      <c r="P675" s="97">
        <v>-6.2435557130000001</v>
      </c>
    </row>
    <row r="676" spans="1:16" x14ac:dyDescent="0.3">
      <c r="A676" s="97" t="s">
        <v>3443</v>
      </c>
      <c r="B676" s="97" t="s">
        <v>608</v>
      </c>
      <c r="C676" s="97" t="s">
        <v>3444</v>
      </c>
      <c r="D676" s="97" t="s">
        <v>3445</v>
      </c>
      <c r="E676" s="97" t="s">
        <v>3446</v>
      </c>
      <c r="F676" s="97" t="s">
        <v>514</v>
      </c>
      <c r="G676" s="97"/>
      <c r="H676" s="97" t="s">
        <v>515</v>
      </c>
      <c r="I676" s="97" t="s">
        <v>3447</v>
      </c>
      <c r="J676" s="97" t="s">
        <v>517</v>
      </c>
      <c r="K676" s="97">
        <v>286659.43800000002</v>
      </c>
      <c r="L676" s="97">
        <v>110443.883</v>
      </c>
      <c r="M676" s="97">
        <v>686591.02060000005</v>
      </c>
      <c r="N676" s="97">
        <v>610497.02949999995</v>
      </c>
      <c r="O676" s="97">
        <v>52.239388069999997</v>
      </c>
      <c r="P676" s="97">
        <v>-6.732147458</v>
      </c>
    </row>
    <row r="677" spans="1:16" x14ac:dyDescent="0.3">
      <c r="A677" s="97" t="s">
        <v>3448</v>
      </c>
      <c r="B677" s="97" t="s">
        <v>3449</v>
      </c>
      <c r="C677" s="97" t="s">
        <v>3450</v>
      </c>
      <c r="D677" s="97" t="s">
        <v>3451</v>
      </c>
      <c r="E677" s="97" t="s">
        <v>3452</v>
      </c>
      <c r="F677" s="97"/>
      <c r="G677" s="97"/>
      <c r="H677" s="97" t="s">
        <v>466</v>
      </c>
      <c r="I677" s="97" t="s">
        <v>3453</v>
      </c>
      <c r="J677" s="97" t="s">
        <v>468</v>
      </c>
      <c r="K677" s="97">
        <v>67048.608999999997</v>
      </c>
      <c r="L677" s="97">
        <v>330271.81300000002</v>
      </c>
      <c r="M677" s="97">
        <v>467028.68</v>
      </c>
      <c r="N677" s="97">
        <v>830278.77269999997</v>
      </c>
      <c r="O677" s="97">
        <v>54.204156040000001</v>
      </c>
      <c r="P677" s="97">
        <v>-10.03823658</v>
      </c>
    </row>
    <row r="678" spans="1:16" x14ac:dyDescent="0.3">
      <c r="A678" s="97" t="s">
        <v>3454</v>
      </c>
      <c r="B678" s="97" t="s">
        <v>3455</v>
      </c>
      <c r="C678" s="97" t="s">
        <v>3455</v>
      </c>
      <c r="D678" s="97" t="s">
        <v>3456</v>
      </c>
      <c r="E678" s="97" t="s">
        <v>3457</v>
      </c>
      <c r="F678" s="97"/>
      <c r="G678" s="97"/>
      <c r="H678" s="97" t="s">
        <v>262</v>
      </c>
      <c r="I678" s="97" t="s">
        <v>3458</v>
      </c>
      <c r="J678" s="97" t="s">
        <v>264</v>
      </c>
      <c r="K678" s="97">
        <v>243424.1</v>
      </c>
      <c r="L678" s="97">
        <v>184601.9</v>
      </c>
      <c r="M678" s="97">
        <v>643365.39040000003</v>
      </c>
      <c r="N678" s="97">
        <v>684639.30409999995</v>
      </c>
      <c r="O678" s="97">
        <v>52.910845100000003</v>
      </c>
      <c r="P678" s="97">
        <v>-7.3552855929999996</v>
      </c>
    </row>
    <row r="679" spans="1:16" x14ac:dyDescent="0.3">
      <c r="A679" s="97" t="s">
        <v>3459</v>
      </c>
      <c r="B679" s="97" t="s">
        <v>3460</v>
      </c>
      <c r="C679" s="97" t="s">
        <v>3461</v>
      </c>
      <c r="D679" s="97" t="s">
        <v>3462</v>
      </c>
      <c r="E679" s="97" t="s">
        <v>289</v>
      </c>
      <c r="F679" s="97"/>
      <c r="G679" s="97"/>
      <c r="H679" s="97" t="s">
        <v>290</v>
      </c>
      <c r="I679" s="97" t="s">
        <v>3463</v>
      </c>
      <c r="J679" s="97" t="s">
        <v>292</v>
      </c>
      <c r="K679" s="97">
        <v>286927.71899999998</v>
      </c>
      <c r="L679" s="97">
        <v>201435.79699999999</v>
      </c>
      <c r="M679" s="97">
        <v>686859.72860000003</v>
      </c>
      <c r="N679" s="97">
        <v>701469.34270000004</v>
      </c>
      <c r="O679" s="97">
        <v>53.056798479999998</v>
      </c>
      <c r="P679" s="97">
        <v>-6.7042714710000002</v>
      </c>
    </row>
    <row r="680" spans="1:16" x14ac:dyDescent="0.3">
      <c r="A680" s="97" t="s">
        <v>3464</v>
      </c>
      <c r="B680" s="97" t="s">
        <v>3465</v>
      </c>
      <c r="C680" s="97" t="s">
        <v>3466</v>
      </c>
      <c r="D680" s="97" t="s">
        <v>3467</v>
      </c>
      <c r="E680" s="97" t="s">
        <v>3468</v>
      </c>
      <c r="F680" s="97" t="s">
        <v>319</v>
      </c>
      <c r="G680" s="97" t="s">
        <v>306</v>
      </c>
      <c r="H680" s="97" t="s">
        <v>307</v>
      </c>
      <c r="I680" s="97" t="s">
        <v>3469</v>
      </c>
      <c r="J680" s="97" t="s">
        <v>309</v>
      </c>
      <c r="K680" s="97">
        <v>158247.766</v>
      </c>
      <c r="L680" s="97">
        <v>264328.09399999998</v>
      </c>
      <c r="M680" s="97">
        <v>558207.83239999996</v>
      </c>
      <c r="N680" s="97">
        <v>764348.77749999997</v>
      </c>
      <c r="O680" s="97">
        <v>53.627279379999997</v>
      </c>
      <c r="P680" s="97">
        <v>-8.6317994319999993</v>
      </c>
    </row>
    <row r="681" spans="1:16" x14ac:dyDescent="0.3">
      <c r="A681" s="97" t="s">
        <v>3470</v>
      </c>
      <c r="B681" s="97" t="s">
        <v>3471</v>
      </c>
      <c r="C681" s="97" t="s">
        <v>3471</v>
      </c>
      <c r="D681" s="97" t="s">
        <v>3472</v>
      </c>
      <c r="E681" s="97" t="s">
        <v>1533</v>
      </c>
      <c r="F681" s="97" t="s">
        <v>306</v>
      </c>
      <c r="G681" s="97"/>
      <c r="H681" s="97" t="s">
        <v>307</v>
      </c>
      <c r="I681" s="97" t="s">
        <v>3473</v>
      </c>
      <c r="J681" s="97" t="s">
        <v>309</v>
      </c>
      <c r="K681" s="97">
        <v>128232.32799999999</v>
      </c>
      <c r="L681" s="97">
        <v>249311.53099999999</v>
      </c>
      <c r="M681" s="97">
        <v>528198.78090000001</v>
      </c>
      <c r="N681" s="97">
        <v>749335.61120000004</v>
      </c>
      <c r="O681" s="97">
        <v>53.489132380000001</v>
      </c>
      <c r="P681" s="97">
        <v>-9.0819477630000005</v>
      </c>
    </row>
    <row r="682" spans="1:16" x14ac:dyDescent="0.3">
      <c r="A682" s="97" t="s">
        <v>3474</v>
      </c>
      <c r="B682" s="97" t="s">
        <v>3475</v>
      </c>
      <c r="C682" s="97" t="s">
        <v>3476</v>
      </c>
      <c r="D682" s="97" t="s">
        <v>3477</v>
      </c>
      <c r="E682" s="97" t="s">
        <v>465</v>
      </c>
      <c r="F682" s="97"/>
      <c r="G682" s="97"/>
      <c r="H682" s="97" t="s">
        <v>466</v>
      </c>
      <c r="I682" s="97" t="s">
        <v>3478</v>
      </c>
      <c r="J682" s="97" t="s">
        <v>468</v>
      </c>
      <c r="K682" s="97">
        <v>110703.516</v>
      </c>
      <c r="L682" s="97">
        <v>337508.25</v>
      </c>
      <c r="M682" s="97">
        <v>510674.21769999998</v>
      </c>
      <c r="N682" s="97">
        <v>837513.41760000004</v>
      </c>
      <c r="O682" s="97">
        <v>54.278603830000002</v>
      </c>
      <c r="P682" s="97">
        <v>-9.3716381650000002</v>
      </c>
    </row>
    <row r="683" spans="1:16" x14ac:dyDescent="0.3">
      <c r="A683" s="97" t="s">
        <v>3479</v>
      </c>
      <c r="B683" s="97" t="s">
        <v>3480</v>
      </c>
      <c r="C683" s="97" t="s">
        <v>3481</v>
      </c>
      <c r="D683" s="97" t="s">
        <v>1095</v>
      </c>
      <c r="E683" s="97" t="s">
        <v>306</v>
      </c>
      <c r="F683" s="97"/>
      <c r="G683" s="97"/>
      <c r="H683" s="97" t="s">
        <v>307</v>
      </c>
      <c r="I683" s="97" t="s">
        <v>3482</v>
      </c>
      <c r="J683" s="97" t="s">
        <v>309</v>
      </c>
      <c r="K683" s="97">
        <v>155973.109</v>
      </c>
      <c r="L683" s="97">
        <v>246393.18799999999</v>
      </c>
      <c r="M683" s="97">
        <v>555933.56929999997</v>
      </c>
      <c r="N683" s="97">
        <v>746417.74820000003</v>
      </c>
      <c r="O683" s="97">
        <v>53.46596444</v>
      </c>
      <c r="P683" s="97">
        <v>-8.663653042</v>
      </c>
    </row>
    <row r="684" spans="1:16" x14ac:dyDescent="0.3">
      <c r="A684" s="97" t="s">
        <v>3483</v>
      </c>
      <c r="B684" s="97" t="s">
        <v>3484</v>
      </c>
      <c r="C684" s="97" t="s">
        <v>3484</v>
      </c>
      <c r="D684" s="97" t="s">
        <v>3485</v>
      </c>
      <c r="E684" s="97" t="s">
        <v>3486</v>
      </c>
      <c r="F684" s="97" t="s">
        <v>898</v>
      </c>
      <c r="G684" s="97"/>
      <c r="H684" s="97" t="s">
        <v>232</v>
      </c>
      <c r="I684" s="97" t="s">
        <v>3487</v>
      </c>
      <c r="J684" s="97" t="s">
        <v>234</v>
      </c>
      <c r="K684" s="97">
        <v>234548.65599999999</v>
      </c>
      <c r="L684" s="97">
        <v>277567.81300000002</v>
      </c>
      <c r="M684" s="97">
        <v>634492.35470000003</v>
      </c>
      <c r="N684" s="97">
        <v>777585.23620000004</v>
      </c>
      <c r="O684" s="97">
        <v>53.746754260000003</v>
      </c>
      <c r="P684" s="97">
        <v>-7.4770794350000003</v>
      </c>
    </row>
    <row r="685" spans="1:16" x14ac:dyDescent="0.3">
      <c r="A685" s="97" t="s">
        <v>3488</v>
      </c>
      <c r="B685" s="97" t="s">
        <v>3489</v>
      </c>
      <c r="C685" s="97" t="s">
        <v>3490</v>
      </c>
      <c r="D685" s="97" t="s">
        <v>3491</v>
      </c>
      <c r="E685" s="97" t="s">
        <v>3492</v>
      </c>
      <c r="F685" s="97" t="s">
        <v>3493</v>
      </c>
      <c r="G685" s="97"/>
      <c r="H685" s="97" t="s">
        <v>138</v>
      </c>
      <c r="I685" s="97" t="s">
        <v>3494</v>
      </c>
      <c r="J685" s="97" t="s">
        <v>140</v>
      </c>
      <c r="K685" s="97">
        <v>95859.077999999994</v>
      </c>
      <c r="L685" s="97">
        <v>21288.756000000001</v>
      </c>
      <c r="M685" s="97">
        <v>495831.26319999999</v>
      </c>
      <c r="N685" s="97">
        <v>521362.13620000001</v>
      </c>
      <c r="O685" s="97">
        <v>51.435368760000003</v>
      </c>
      <c r="P685" s="97">
        <v>-9.4983043780000003</v>
      </c>
    </row>
    <row r="686" spans="1:16" x14ac:dyDescent="0.3">
      <c r="A686" s="97" t="s">
        <v>3495</v>
      </c>
      <c r="B686" s="97" t="s">
        <v>3496</v>
      </c>
      <c r="C686" s="97" t="s">
        <v>3496</v>
      </c>
      <c r="D686" s="97" t="s">
        <v>1941</v>
      </c>
      <c r="E686" s="97" t="s">
        <v>818</v>
      </c>
      <c r="F686" s="97" t="s">
        <v>586</v>
      </c>
      <c r="G686" s="97"/>
      <c r="H686" s="97" t="s">
        <v>540</v>
      </c>
      <c r="I686" s="97" t="s">
        <v>3497</v>
      </c>
      <c r="J686" s="97" t="s">
        <v>542</v>
      </c>
      <c r="K686" s="97">
        <v>176448.82800000001</v>
      </c>
      <c r="L686" s="97">
        <v>124373.023</v>
      </c>
      <c r="M686" s="97">
        <v>576404.22039999999</v>
      </c>
      <c r="N686" s="97">
        <v>624423.76089999999</v>
      </c>
      <c r="O686" s="97">
        <v>52.370869249999998</v>
      </c>
      <c r="P686" s="97">
        <v>-8.3465042129999993</v>
      </c>
    </row>
    <row r="687" spans="1:16" x14ac:dyDescent="0.3">
      <c r="A687" s="97" t="s">
        <v>3498</v>
      </c>
      <c r="B687" s="97" t="s">
        <v>3499</v>
      </c>
      <c r="C687" s="97" t="s">
        <v>3499</v>
      </c>
      <c r="D687" s="97" t="s">
        <v>3423</v>
      </c>
      <c r="E687" s="97" t="s">
        <v>380</v>
      </c>
      <c r="F687" s="97"/>
      <c r="G687" s="97"/>
      <c r="H687" s="97" t="s">
        <v>381</v>
      </c>
      <c r="I687" s="97" t="s">
        <v>3500</v>
      </c>
      <c r="J687" s="97" t="s">
        <v>383</v>
      </c>
      <c r="K687" s="97">
        <v>274039.25</v>
      </c>
      <c r="L687" s="97">
        <v>300029.5</v>
      </c>
      <c r="M687" s="97">
        <v>673974.56079999998</v>
      </c>
      <c r="N687" s="97">
        <v>800041.87360000005</v>
      </c>
      <c r="O687" s="97">
        <v>53.944409309999998</v>
      </c>
      <c r="P687" s="97">
        <v>-6.8731977569999998</v>
      </c>
    </row>
    <row r="688" spans="1:16" x14ac:dyDescent="0.3">
      <c r="A688" s="97" t="s">
        <v>3501</v>
      </c>
      <c r="B688" s="97" t="s">
        <v>3502</v>
      </c>
      <c r="C688" s="97" t="s">
        <v>3503</v>
      </c>
      <c r="D688" s="97" t="s">
        <v>3504</v>
      </c>
      <c r="E688" s="97" t="s">
        <v>3146</v>
      </c>
      <c r="F688" s="97" t="s">
        <v>380</v>
      </c>
      <c r="G688" s="97"/>
      <c r="H688" s="97" t="s">
        <v>381</v>
      </c>
      <c r="I688" s="97" t="s">
        <v>3505</v>
      </c>
      <c r="J688" s="97" t="s">
        <v>383</v>
      </c>
      <c r="K688" s="97">
        <v>272662.78100000002</v>
      </c>
      <c r="L688" s="97">
        <v>305341.84399999998</v>
      </c>
      <c r="M688" s="97">
        <v>672598.4166</v>
      </c>
      <c r="N688" s="97">
        <v>805353.08039999998</v>
      </c>
      <c r="O688" s="97">
        <v>53.992321609999998</v>
      </c>
      <c r="P688" s="97">
        <v>-6.8928911570000002</v>
      </c>
    </row>
    <row r="689" spans="1:16" x14ac:dyDescent="0.3">
      <c r="A689" s="97" t="s">
        <v>3506</v>
      </c>
      <c r="B689" s="97" t="s">
        <v>3507</v>
      </c>
      <c r="C689" s="97" t="s">
        <v>3508</v>
      </c>
      <c r="D689" s="97" t="s">
        <v>3509</v>
      </c>
      <c r="E689" s="97" t="s">
        <v>3510</v>
      </c>
      <c r="F689" s="97" t="s">
        <v>3511</v>
      </c>
      <c r="G689" s="97"/>
      <c r="H689" s="97" t="s">
        <v>334</v>
      </c>
      <c r="I689" s="97" t="s">
        <v>3512</v>
      </c>
      <c r="J689" s="97" t="s">
        <v>336</v>
      </c>
      <c r="K689" s="97">
        <v>218543.984</v>
      </c>
      <c r="L689" s="97">
        <v>300598.46899999998</v>
      </c>
      <c r="M689" s="97">
        <v>618491.25340000005</v>
      </c>
      <c r="N689" s="97">
        <v>800611.01549999998</v>
      </c>
      <c r="O689" s="97">
        <v>53.954478010000003</v>
      </c>
      <c r="P689" s="97">
        <v>-7.7182731609999999</v>
      </c>
    </row>
    <row r="690" spans="1:16" x14ac:dyDescent="0.3">
      <c r="A690" s="97" t="s">
        <v>3513</v>
      </c>
      <c r="B690" s="97" t="s">
        <v>3514</v>
      </c>
      <c r="C690" s="97" t="s">
        <v>3515</v>
      </c>
      <c r="D690" s="97" t="s">
        <v>3516</v>
      </c>
      <c r="E690" s="97" t="s">
        <v>3423</v>
      </c>
      <c r="F690" s="97" t="s">
        <v>246</v>
      </c>
      <c r="G690" s="97"/>
      <c r="H690" s="97" t="s">
        <v>247</v>
      </c>
      <c r="I690" s="97" t="s">
        <v>3517</v>
      </c>
      <c r="J690" s="97" t="s">
        <v>249</v>
      </c>
      <c r="K690" s="97">
        <v>281319.375</v>
      </c>
      <c r="L690" s="97">
        <v>292371.53100000002</v>
      </c>
      <c r="M690" s="97">
        <v>681253.07669999998</v>
      </c>
      <c r="N690" s="97">
        <v>792385.51569999999</v>
      </c>
      <c r="O690" s="97">
        <v>53.87453378</v>
      </c>
      <c r="P690" s="97">
        <v>-6.76438863</v>
      </c>
    </row>
    <row r="691" spans="1:16" x14ac:dyDescent="0.3">
      <c r="A691" s="97" t="s">
        <v>3518</v>
      </c>
      <c r="B691" s="97" t="s">
        <v>3519</v>
      </c>
      <c r="C691" s="97" t="s">
        <v>3519</v>
      </c>
      <c r="D691" s="97" t="s">
        <v>3520</v>
      </c>
      <c r="E691" s="97" t="s">
        <v>3521</v>
      </c>
      <c r="F691" s="97" t="s">
        <v>320</v>
      </c>
      <c r="G691" s="97"/>
      <c r="H691" s="97" t="s">
        <v>321</v>
      </c>
      <c r="I691" s="97" t="s">
        <v>3522</v>
      </c>
      <c r="J691" s="97" t="s">
        <v>323</v>
      </c>
      <c r="K691" s="97">
        <v>177625.56299999999</v>
      </c>
      <c r="L691" s="97">
        <v>267703.53100000002</v>
      </c>
      <c r="M691" s="97">
        <v>577581.47250000003</v>
      </c>
      <c r="N691" s="97">
        <v>767723.3835</v>
      </c>
      <c r="O691" s="97">
        <v>53.658792169999998</v>
      </c>
      <c r="P691" s="97">
        <v>-8.3391667710000004</v>
      </c>
    </row>
    <row r="692" spans="1:16" x14ac:dyDescent="0.3">
      <c r="A692" s="97" t="s">
        <v>3523</v>
      </c>
      <c r="B692" s="97" t="s">
        <v>3524</v>
      </c>
      <c r="C692" s="97" t="s">
        <v>3524</v>
      </c>
      <c r="D692" s="97" t="s">
        <v>1604</v>
      </c>
      <c r="E692" s="97" t="s">
        <v>449</v>
      </c>
      <c r="F692" s="97"/>
      <c r="G692" s="97"/>
      <c r="H692" s="97" t="s">
        <v>151</v>
      </c>
      <c r="I692" s="97" t="s">
        <v>3525</v>
      </c>
      <c r="J692" s="97" t="s">
        <v>153</v>
      </c>
      <c r="K692" s="97">
        <v>107254.625</v>
      </c>
      <c r="L692" s="97">
        <v>115744.883</v>
      </c>
      <c r="M692" s="97">
        <v>507224.87449999998</v>
      </c>
      <c r="N692" s="97">
        <v>615797.85530000005</v>
      </c>
      <c r="O692" s="97">
        <v>52.286014489999999</v>
      </c>
      <c r="P692" s="97">
        <v>-9.3598291309999997</v>
      </c>
    </row>
    <row r="693" spans="1:16" x14ac:dyDescent="0.3">
      <c r="A693" s="97" t="s">
        <v>3526</v>
      </c>
      <c r="B693" s="97" t="s">
        <v>3527</v>
      </c>
      <c r="C693" s="97" t="s">
        <v>3527</v>
      </c>
      <c r="D693" s="97" t="s">
        <v>3528</v>
      </c>
      <c r="E693" s="97" t="s">
        <v>3529</v>
      </c>
      <c r="F693" s="97" t="s">
        <v>706</v>
      </c>
      <c r="G693" s="97"/>
      <c r="H693" s="97" t="s">
        <v>307</v>
      </c>
      <c r="I693" s="97" t="s">
        <v>3530</v>
      </c>
      <c r="J693" s="97" t="s">
        <v>309</v>
      </c>
      <c r="K693" s="97">
        <v>173182.9</v>
      </c>
      <c r="L693" s="97">
        <v>231254.8</v>
      </c>
      <c r="M693" s="97">
        <v>573139.57140000002</v>
      </c>
      <c r="N693" s="97">
        <v>731282.52969999996</v>
      </c>
      <c r="O693" s="97">
        <v>53.33110808</v>
      </c>
      <c r="P693" s="97">
        <v>-8.4032471760000007</v>
      </c>
    </row>
    <row r="694" spans="1:16" x14ac:dyDescent="0.3">
      <c r="A694" s="97" t="s">
        <v>3531</v>
      </c>
      <c r="B694" s="97" t="s">
        <v>3465</v>
      </c>
      <c r="C694" s="97" t="s">
        <v>3532</v>
      </c>
      <c r="D694" s="97" t="s">
        <v>3532</v>
      </c>
      <c r="E694" s="97" t="s">
        <v>1251</v>
      </c>
      <c r="F694" s="97" t="s">
        <v>3031</v>
      </c>
      <c r="G694" s="97"/>
      <c r="H694" s="97" t="s">
        <v>307</v>
      </c>
      <c r="I694" s="97" t="s">
        <v>3533</v>
      </c>
      <c r="J694" s="97" t="s">
        <v>309</v>
      </c>
      <c r="K694" s="97">
        <v>174388.06299999999</v>
      </c>
      <c r="L694" s="97">
        <v>251381.234</v>
      </c>
      <c r="M694" s="97">
        <v>574344.58259999997</v>
      </c>
      <c r="N694" s="97">
        <v>751404.62069999997</v>
      </c>
      <c r="O694" s="97">
        <v>53.511997200000003</v>
      </c>
      <c r="P694" s="97">
        <v>-8.3867948400000003</v>
      </c>
    </row>
    <row r="695" spans="1:16" x14ac:dyDescent="0.3">
      <c r="A695" s="97" t="s">
        <v>3534</v>
      </c>
      <c r="B695" s="97" t="s">
        <v>3535</v>
      </c>
      <c r="C695" s="97" t="s">
        <v>3535</v>
      </c>
      <c r="D695" s="97" t="s">
        <v>3536</v>
      </c>
      <c r="E695" s="97" t="s">
        <v>232</v>
      </c>
      <c r="F695" s="97" t="s">
        <v>898</v>
      </c>
      <c r="G695" s="97"/>
      <c r="H695" s="97" t="s">
        <v>232</v>
      </c>
      <c r="I695" s="97" t="s">
        <v>3537</v>
      </c>
      <c r="J695" s="97" t="s">
        <v>234</v>
      </c>
      <c r="K695" s="97">
        <v>211914.65599999999</v>
      </c>
      <c r="L695" s="97">
        <v>271640.875</v>
      </c>
      <c r="M695" s="97">
        <v>611863.19920000003</v>
      </c>
      <c r="N695" s="97">
        <v>771659.696</v>
      </c>
      <c r="O695" s="97">
        <v>53.694511200000001</v>
      </c>
      <c r="P695" s="97">
        <v>-7.8203716480000001</v>
      </c>
    </row>
    <row r="696" spans="1:16" x14ac:dyDescent="0.3">
      <c r="A696" s="97" t="s">
        <v>3538</v>
      </c>
      <c r="B696" s="97" t="s">
        <v>3539</v>
      </c>
      <c r="C696" s="97" t="s">
        <v>3540</v>
      </c>
      <c r="D696" s="97" t="s">
        <v>3541</v>
      </c>
      <c r="E696" s="97" t="s">
        <v>706</v>
      </c>
      <c r="F696" s="97"/>
      <c r="G696" s="97"/>
      <c r="H696" s="97" t="s">
        <v>307</v>
      </c>
      <c r="I696" s="97" t="s">
        <v>3542</v>
      </c>
      <c r="J696" s="97" t="s">
        <v>309</v>
      </c>
      <c r="K696" s="97">
        <v>147579.516</v>
      </c>
      <c r="L696" s="97">
        <v>202291.141</v>
      </c>
      <c r="M696" s="97">
        <v>547541.54760000005</v>
      </c>
      <c r="N696" s="97">
        <v>702325.2487</v>
      </c>
      <c r="O696" s="97">
        <v>53.068971740000002</v>
      </c>
      <c r="P696" s="97">
        <v>-8.7827569939999997</v>
      </c>
    </row>
    <row r="697" spans="1:16" x14ac:dyDescent="0.3">
      <c r="A697" s="97" t="s">
        <v>3543</v>
      </c>
      <c r="B697" s="97" t="s">
        <v>3544</v>
      </c>
      <c r="C697" s="97" t="s">
        <v>3544</v>
      </c>
      <c r="D697" s="97" t="s">
        <v>3545</v>
      </c>
      <c r="E697" s="97" t="s">
        <v>3546</v>
      </c>
      <c r="F697" s="97" t="s">
        <v>3547</v>
      </c>
      <c r="G697" s="97"/>
      <c r="H697" s="97" t="s">
        <v>290</v>
      </c>
      <c r="I697" s="97" t="s">
        <v>3548</v>
      </c>
      <c r="J697" s="97" t="s">
        <v>292</v>
      </c>
      <c r="K697" s="97">
        <v>331235.283</v>
      </c>
      <c r="L697" s="97">
        <v>194216.62599999999</v>
      </c>
      <c r="M697" s="97">
        <v>731157.71050000004</v>
      </c>
      <c r="N697" s="97">
        <v>694251.49140000006</v>
      </c>
      <c r="O697" s="97">
        <v>52.9829382</v>
      </c>
      <c r="P697" s="97">
        <v>-6.046737824</v>
      </c>
    </row>
    <row r="698" spans="1:16" x14ac:dyDescent="0.3">
      <c r="A698" s="97" t="s">
        <v>3549</v>
      </c>
      <c r="B698" s="97" t="s">
        <v>3550</v>
      </c>
      <c r="C698" s="97" t="s">
        <v>3550</v>
      </c>
      <c r="D698" s="97" t="s">
        <v>3551</v>
      </c>
      <c r="E698" s="97" t="s">
        <v>381</v>
      </c>
      <c r="F698" s="97"/>
      <c r="G698" s="97"/>
      <c r="H698" s="97" t="s">
        <v>381</v>
      </c>
      <c r="I698" s="97" t="s">
        <v>3552</v>
      </c>
      <c r="J698" s="97" t="s">
        <v>383</v>
      </c>
      <c r="K698" s="97">
        <v>245599.03099999999</v>
      </c>
      <c r="L698" s="97">
        <v>304329.34399999998</v>
      </c>
      <c r="M698" s="97">
        <v>645540.49159999995</v>
      </c>
      <c r="N698" s="97">
        <v>804340.9425</v>
      </c>
      <c r="O698" s="97">
        <v>53.986319549999997</v>
      </c>
      <c r="P698" s="97">
        <v>-7.305626105</v>
      </c>
    </row>
    <row r="699" spans="1:16" x14ac:dyDescent="0.3">
      <c r="A699" s="97" t="s">
        <v>3553</v>
      </c>
      <c r="B699" s="97" t="s">
        <v>3554</v>
      </c>
      <c r="C699" s="97" t="s">
        <v>3555</v>
      </c>
      <c r="D699" s="97" t="s">
        <v>3556</v>
      </c>
      <c r="E699" s="97" t="s">
        <v>465</v>
      </c>
      <c r="F699" s="97"/>
      <c r="G699" s="97"/>
      <c r="H699" s="97" t="s">
        <v>466</v>
      </c>
      <c r="I699" s="97" t="s">
        <v>3557</v>
      </c>
      <c r="J699" s="97" t="s">
        <v>468</v>
      </c>
      <c r="K699" s="97">
        <v>110154.148</v>
      </c>
      <c r="L699" s="97">
        <v>315207.75</v>
      </c>
      <c r="M699" s="97">
        <v>510124.8492</v>
      </c>
      <c r="N699" s="97">
        <v>815217.72649999999</v>
      </c>
      <c r="O699" s="97">
        <v>54.078223719999997</v>
      </c>
      <c r="P699" s="97">
        <v>-9.3734178549999996</v>
      </c>
    </row>
    <row r="700" spans="1:16" x14ac:dyDescent="0.3">
      <c r="A700" s="97" t="s">
        <v>3558</v>
      </c>
      <c r="B700" s="97" t="s">
        <v>3559</v>
      </c>
      <c r="C700" s="97" t="s">
        <v>3560</v>
      </c>
      <c r="D700" s="97" t="s">
        <v>3561</v>
      </c>
      <c r="E700" s="97" t="s">
        <v>540</v>
      </c>
      <c r="F700" s="97"/>
      <c r="G700" s="97"/>
      <c r="H700" s="97" t="s">
        <v>540</v>
      </c>
      <c r="I700" s="97" t="s">
        <v>3562</v>
      </c>
      <c r="J700" s="97" t="s">
        <v>542</v>
      </c>
      <c r="K700" s="97">
        <v>154793.625</v>
      </c>
      <c r="L700" s="97">
        <v>153466.96900000001</v>
      </c>
      <c r="M700" s="97">
        <v>554753.83909999998</v>
      </c>
      <c r="N700" s="97">
        <v>653511.55669999996</v>
      </c>
      <c r="O700" s="97">
        <v>52.630939259999998</v>
      </c>
      <c r="P700" s="97">
        <v>-8.6683755839999996</v>
      </c>
    </row>
    <row r="701" spans="1:16" x14ac:dyDescent="0.3">
      <c r="A701" s="97" t="s">
        <v>3563</v>
      </c>
      <c r="B701" s="97" t="s">
        <v>3564</v>
      </c>
      <c r="C701" s="97" t="s">
        <v>3564</v>
      </c>
      <c r="D701" s="97" t="s">
        <v>3565</v>
      </c>
      <c r="E701" s="97" t="s">
        <v>3566</v>
      </c>
      <c r="F701" s="97" t="s">
        <v>465</v>
      </c>
      <c r="G701" s="97"/>
      <c r="H701" s="97" t="s">
        <v>466</v>
      </c>
      <c r="I701" s="97" t="s">
        <v>3567</v>
      </c>
      <c r="J701" s="97" t="s">
        <v>468</v>
      </c>
      <c r="K701" s="97">
        <v>130104.273</v>
      </c>
      <c r="L701" s="97">
        <v>316253.06300000002</v>
      </c>
      <c r="M701" s="97">
        <v>530070.68079999997</v>
      </c>
      <c r="N701" s="97">
        <v>816262.70779999997</v>
      </c>
      <c r="O701" s="97">
        <v>54.090705130000003</v>
      </c>
      <c r="P701" s="97">
        <v>-9.0689258670000008</v>
      </c>
    </row>
    <row r="702" spans="1:16" x14ac:dyDescent="0.3">
      <c r="A702" s="97" t="s">
        <v>3568</v>
      </c>
      <c r="B702" s="97" t="s">
        <v>432</v>
      </c>
      <c r="C702" s="97" t="s">
        <v>3569</v>
      </c>
      <c r="D702" s="97" t="s">
        <v>3570</v>
      </c>
      <c r="E702" s="97" t="s">
        <v>2108</v>
      </c>
      <c r="F702" s="97" t="s">
        <v>306</v>
      </c>
      <c r="G702" s="97"/>
      <c r="H702" s="97" t="s">
        <v>307</v>
      </c>
      <c r="I702" s="97" t="s">
        <v>3571</v>
      </c>
      <c r="J702" s="97" t="s">
        <v>309</v>
      </c>
      <c r="K702" s="97">
        <v>69564.695000000007</v>
      </c>
      <c r="L702" s="97">
        <v>262063.34400000001</v>
      </c>
      <c r="M702" s="97">
        <v>469543.85849999997</v>
      </c>
      <c r="N702" s="97">
        <v>762084.9915</v>
      </c>
      <c r="O702" s="97">
        <v>53.592374300000003</v>
      </c>
      <c r="P702" s="97">
        <v>-9.9706675360000006</v>
      </c>
    </row>
    <row r="703" spans="1:16" x14ac:dyDescent="0.3">
      <c r="A703" s="97" t="s">
        <v>3572</v>
      </c>
      <c r="B703" s="97" t="s">
        <v>3573</v>
      </c>
      <c r="C703" s="97" t="s">
        <v>3574</v>
      </c>
      <c r="D703" s="97" t="s">
        <v>3575</v>
      </c>
      <c r="E703" s="97" t="s">
        <v>3576</v>
      </c>
      <c r="F703" s="97" t="s">
        <v>706</v>
      </c>
      <c r="G703" s="97"/>
      <c r="H703" s="97" t="s">
        <v>307</v>
      </c>
      <c r="I703" s="97" t="s">
        <v>3577</v>
      </c>
      <c r="J703" s="97" t="s">
        <v>309</v>
      </c>
      <c r="K703" s="97">
        <v>75140.304999999993</v>
      </c>
      <c r="L703" s="97">
        <v>232339.516</v>
      </c>
      <c r="M703" s="97">
        <v>475118.1067</v>
      </c>
      <c r="N703" s="97">
        <v>732367.53960000002</v>
      </c>
      <c r="O703" s="97">
        <v>53.326811630000002</v>
      </c>
      <c r="P703" s="97">
        <v>-9.874715492</v>
      </c>
    </row>
    <row r="704" spans="1:16" x14ac:dyDescent="0.3">
      <c r="A704" s="97" t="s">
        <v>3578</v>
      </c>
      <c r="B704" s="97" t="s">
        <v>3579</v>
      </c>
      <c r="C704" s="97" t="s">
        <v>3579</v>
      </c>
      <c r="D704" s="97" t="s">
        <v>3580</v>
      </c>
      <c r="E704" s="97" t="s">
        <v>158</v>
      </c>
      <c r="F704" s="97"/>
      <c r="G704" s="97"/>
      <c r="H704" s="97" t="s">
        <v>159</v>
      </c>
      <c r="I704" s="97" t="s">
        <v>3581</v>
      </c>
      <c r="J704" s="97" t="s">
        <v>161</v>
      </c>
      <c r="K704" s="97">
        <v>199788.266</v>
      </c>
      <c r="L704" s="97">
        <v>143650.875</v>
      </c>
      <c r="M704" s="97">
        <v>599738.73549999995</v>
      </c>
      <c r="N704" s="97">
        <v>643697.3345</v>
      </c>
      <c r="O704" s="97">
        <v>52.544613349999999</v>
      </c>
      <c r="P704" s="97">
        <v>-8.0038517969999994</v>
      </c>
    </row>
    <row r="705" spans="1:16" x14ac:dyDescent="0.3">
      <c r="A705" s="97" t="s">
        <v>3582</v>
      </c>
      <c r="B705" s="97" t="s">
        <v>3583</v>
      </c>
      <c r="C705" s="97" t="s">
        <v>3584</v>
      </c>
      <c r="D705" s="97" t="s">
        <v>1488</v>
      </c>
      <c r="E705" s="97" t="s">
        <v>137</v>
      </c>
      <c r="F705" s="97"/>
      <c r="G705" s="97"/>
      <c r="H705" s="97" t="s">
        <v>138</v>
      </c>
      <c r="I705" s="97" t="s">
        <v>3585</v>
      </c>
      <c r="J705" s="97" t="s">
        <v>140</v>
      </c>
      <c r="K705" s="97">
        <v>95738.047000000006</v>
      </c>
      <c r="L705" s="97">
        <v>54951.766000000003</v>
      </c>
      <c r="M705" s="97">
        <v>495710.44390000001</v>
      </c>
      <c r="N705" s="97">
        <v>555017.89679999999</v>
      </c>
      <c r="O705" s="97">
        <v>51.737794430000001</v>
      </c>
      <c r="P705" s="97">
        <v>-9.5100367160000001</v>
      </c>
    </row>
    <row r="706" spans="1:16" x14ac:dyDescent="0.3">
      <c r="A706" s="97" t="s">
        <v>3586</v>
      </c>
      <c r="B706" s="97" t="s">
        <v>3587</v>
      </c>
      <c r="C706" s="97" t="s">
        <v>3587</v>
      </c>
      <c r="D706" s="97" t="s">
        <v>357</v>
      </c>
      <c r="E706" s="97" t="s">
        <v>137</v>
      </c>
      <c r="F706" s="97"/>
      <c r="G706" s="97"/>
      <c r="H706" s="97" t="s">
        <v>138</v>
      </c>
      <c r="I706" s="97" t="s">
        <v>3588</v>
      </c>
      <c r="J706" s="97" t="s">
        <v>140</v>
      </c>
      <c r="K706" s="97">
        <v>112550.63499999999</v>
      </c>
      <c r="L706" s="97">
        <v>32724.803</v>
      </c>
      <c r="M706" s="97">
        <v>512519.28899999999</v>
      </c>
      <c r="N706" s="97">
        <v>532795.62829999998</v>
      </c>
      <c r="O706" s="97">
        <v>51.540949980000001</v>
      </c>
      <c r="P706" s="97">
        <v>-9.2611737909999992</v>
      </c>
    </row>
    <row r="707" spans="1:16" x14ac:dyDescent="0.3">
      <c r="A707" s="97" t="s">
        <v>3589</v>
      </c>
      <c r="B707" s="97" t="s">
        <v>3590</v>
      </c>
      <c r="C707" s="97" t="s">
        <v>3590</v>
      </c>
      <c r="D707" s="97" t="s">
        <v>1533</v>
      </c>
      <c r="E707" s="97" t="s">
        <v>306</v>
      </c>
      <c r="F707" s="97"/>
      <c r="G707" s="97"/>
      <c r="H707" s="97" t="s">
        <v>307</v>
      </c>
      <c r="I707" s="97" t="s">
        <v>3591</v>
      </c>
      <c r="J707" s="97" t="s">
        <v>309</v>
      </c>
      <c r="K707" s="97">
        <v>127272.32000000001</v>
      </c>
      <c r="L707" s="97">
        <v>244482.859</v>
      </c>
      <c r="M707" s="97">
        <v>527238.95389999996</v>
      </c>
      <c r="N707" s="97">
        <v>744507.98490000004</v>
      </c>
      <c r="O707" s="97">
        <v>53.445623900000001</v>
      </c>
      <c r="P707" s="97">
        <v>-9.0952908650000008</v>
      </c>
    </row>
    <row r="708" spans="1:16" x14ac:dyDescent="0.3">
      <c r="A708" s="97" t="s">
        <v>3592</v>
      </c>
      <c r="B708" s="97" t="s">
        <v>3593</v>
      </c>
      <c r="C708" s="97" t="s">
        <v>3594</v>
      </c>
      <c r="D708" s="97" t="s">
        <v>3595</v>
      </c>
      <c r="E708" s="97" t="s">
        <v>962</v>
      </c>
      <c r="F708" s="97" t="s">
        <v>275</v>
      </c>
      <c r="G708" s="97"/>
      <c r="H708" s="97" t="s">
        <v>276</v>
      </c>
      <c r="I708" s="97" t="s">
        <v>3596</v>
      </c>
      <c r="J708" s="97" t="s">
        <v>278</v>
      </c>
      <c r="K708" s="97">
        <v>251439.06299999999</v>
      </c>
      <c r="L708" s="97">
        <v>270006.43800000002</v>
      </c>
      <c r="M708" s="97">
        <v>651379.08270000003</v>
      </c>
      <c r="N708" s="97">
        <v>770025.40029999998</v>
      </c>
      <c r="O708" s="97">
        <v>53.677434830000003</v>
      </c>
      <c r="P708" s="97">
        <v>-7.2223441140000002</v>
      </c>
    </row>
    <row r="709" spans="1:16" x14ac:dyDescent="0.3">
      <c r="A709" s="97" t="s">
        <v>3597</v>
      </c>
      <c r="B709" s="97" t="s">
        <v>3598</v>
      </c>
      <c r="C709" s="97" t="s">
        <v>3598</v>
      </c>
      <c r="D709" s="97" t="s">
        <v>3599</v>
      </c>
      <c r="E709" s="97" t="s">
        <v>2477</v>
      </c>
      <c r="F709" s="97"/>
      <c r="G709" s="97"/>
      <c r="H709" s="97" t="s">
        <v>159</v>
      </c>
      <c r="I709" s="97" t="s">
        <v>3600</v>
      </c>
      <c r="J709" s="97" t="s">
        <v>430</v>
      </c>
      <c r="K709" s="97">
        <v>208751.141</v>
      </c>
      <c r="L709" s="97">
        <v>175297.71900000001</v>
      </c>
      <c r="M709" s="97">
        <v>608699.85</v>
      </c>
      <c r="N709" s="97">
        <v>675337.31319999998</v>
      </c>
      <c r="O709" s="97">
        <v>52.828921110000003</v>
      </c>
      <c r="P709" s="97">
        <v>-7.8709032470000002</v>
      </c>
    </row>
    <row r="710" spans="1:16" x14ac:dyDescent="0.3">
      <c r="A710" s="97" t="s">
        <v>3601</v>
      </c>
      <c r="B710" s="97" t="s">
        <v>3602</v>
      </c>
      <c r="C710" s="97" t="s">
        <v>3603</v>
      </c>
      <c r="D710" s="97" t="s">
        <v>3604</v>
      </c>
      <c r="E710" s="97" t="s">
        <v>3153</v>
      </c>
      <c r="F710" s="97"/>
      <c r="G710" s="97"/>
      <c r="H710" s="97" t="s">
        <v>175</v>
      </c>
      <c r="I710" s="97" t="s">
        <v>3605</v>
      </c>
      <c r="J710" s="97" t="s">
        <v>198</v>
      </c>
      <c r="K710" s="97">
        <v>317076.94799999997</v>
      </c>
      <c r="L710" s="97">
        <v>235694.084</v>
      </c>
      <c r="M710" s="97">
        <v>717002.64540000004</v>
      </c>
      <c r="N710" s="97">
        <v>735720.08929999999</v>
      </c>
      <c r="O710" s="97">
        <v>53.358726009999998</v>
      </c>
      <c r="P710" s="97">
        <v>-6.2422656569999999</v>
      </c>
    </row>
    <row r="711" spans="1:16" x14ac:dyDescent="0.3">
      <c r="A711" s="97" t="s">
        <v>3606</v>
      </c>
      <c r="B711" s="97" t="s">
        <v>3607</v>
      </c>
      <c r="C711" s="97" t="s">
        <v>3607</v>
      </c>
      <c r="D711" s="97" t="s">
        <v>729</v>
      </c>
      <c r="E711" s="97" t="s">
        <v>611</v>
      </c>
      <c r="F711" s="97"/>
      <c r="G711" s="97"/>
      <c r="H711" s="97" t="s">
        <v>612</v>
      </c>
      <c r="I711" s="97" t="s">
        <v>3608</v>
      </c>
      <c r="J711" s="97" t="s">
        <v>614</v>
      </c>
      <c r="K711" s="97">
        <v>125218.359</v>
      </c>
      <c r="L711" s="97">
        <v>174910.57800000001</v>
      </c>
      <c r="M711" s="97">
        <v>525185.06019999995</v>
      </c>
      <c r="N711" s="97">
        <v>674950.7058</v>
      </c>
      <c r="O711" s="97">
        <v>52.820326899999998</v>
      </c>
      <c r="P711" s="97">
        <v>-9.1099755160000004</v>
      </c>
    </row>
    <row r="712" spans="1:16" x14ac:dyDescent="0.3">
      <c r="A712" s="97" t="s">
        <v>3609</v>
      </c>
      <c r="B712" s="97" t="s">
        <v>3610</v>
      </c>
      <c r="C712" s="97" t="s">
        <v>3611</v>
      </c>
      <c r="D712" s="97" t="s">
        <v>1877</v>
      </c>
      <c r="E712" s="97" t="s">
        <v>210</v>
      </c>
      <c r="F712" s="97"/>
      <c r="G712" s="97"/>
      <c r="H712" s="97" t="s">
        <v>211</v>
      </c>
      <c r="I712" s="97" t="s">
        <v>3612</v>
      </c>
      <c r="J712" s="97" t="s">
        <v>213</v>
      </c>
      <c r="K712" s="97">
        <v>253468.1</v>
      </c>
      <c r="L712" s="97">
        <v>172934.3</v>
      </c>
      <c r="M712" s="97">
        <v>653407.16460000002</v>
      </c>
      <c r="N712" s="97">
        <v>672974.16379999998</v>
      </c>
      <c r="O712" s="97">
        <v>52.805108879999999</v>
      </c>
      <c r="P712" s="97">
        <v>-7.2079194769999999</v>
      </c>
    </row>
    <row r="713" spans="1:16" x14ac:dyDescent="0.3">
      <c r="A713" s="97" t="s">
        <v>3613</v>
      </c>
      <c r="B713" s="97" t="s">
        <v>3614</v>
      </c>
      <c r="C713" s="97" t="s">
        <v>3614</v>
      </c>
      <c r="D713" s="97" t="s">
        <v>3615</v>
      </c>
      <c r="E713" s="97" t="s">
        <v>713</v>
      </c>
      <c r="F713" s="97" t="s">
        <v>514</v>
      </c>
      <c r="G713" s="97"/>
      <c r="H713" s="97" t="s">
        <v>515</v>
      </c>
      <c r="I713" s="97" t="s">
        <v>3616</v>
      </c>
      <c r="J713" s="97" t="s">
        <v>517</v>
      </c>
      <c r="K713" s="97">
        <v>309523.96899999998</v>
      </c>
      <c r="L713" s="97">
        <v>127959.461</v>
      </c>
      <c r="M713" s="97">
        <v>709450.72089999996</v>
      </c>
      <c r="N713" s="97">
        <v>628008.71340000001</v>
      </c>
      <c r="O713" s="97">
        <v>52.392661590000003</v>
      </c>
      <c r="P713" s="97">
        <v>-6.3918725460000001</v>
      </c>
    </row>
    <row r="714" spans="1:16" x14ac:dyDescent="0.3">
      <c r="A714" s="97" t="s">
        <v>3617</v>
      </c>
      <c r="B714" s="97" t="s">
        <v>3618</v>
      </c>
      <c r="C714" s="97" t="s">
        <v>3618</v>
      </c>
      <c r="D714" s="97" t="s">
        <v>2736</v>
      </c>
      <c r="E714" s="97" t="s">
        <v>465</v>
      </c>
      <c r="F714" s="97"/>
      <c r="G714" s="97"/>
      <c r="H714" s="97" t="s">
        <v>466</v>
      </c>
      <c r="I714" s="97" t="s">
        <v>3619</v>
      </c>
      <c r="J714" s="97" t="s">
        <v>468</v>
      </c>
      <c r="K714" s="97">
        <v>110730.82799999999</v>
      </c>
      <c r="L714" s="97">
        <v>290036.40600000002</v>
      </c>
      <c r="M714" s="97">
        <v>510701.27039999998</v>
      </c>
      <c r="N714" s="97">
        <v>790051.804</v>
      </c>
      <c r="O714" s="97">
        <v>53.852246999999998</v>
      </c>
      <c r="P714" s="97">
        <v>-9.3572462059999992</v>
      </c>
    </row>
    <row r="715" spans="1:16" x14ac:dyDescent="0.3">
      <c r="A715" s="97" t="s">
        <v>3620</v>
      </c>
      <c r="B715" s="97" t="s">
        <v>1765</v>
      </c>
      <c r="C715" s="97" t="s">
        <v>3621</v>
      </c>
      <c r="D715" s="97" t="s">
        <v>3622</v>
      </c>
      <c r="E715" s="97" t="s">
        <v>693</v>
      </c>
      <c r="F715" s="97" t="s">
        <v>694</v>
      </c>
      <c r="G715" s="97"/>
      <c r="H715" s="97" t="s">
        <v>437</v>
      </c>
      <c r="I715" s="97" t="s">
        <v>3623</v>
      </c>
      <c r="J715" s="97" t="s">
        <v>439</v>
      </c>
      <c r="K715" s="97">
        <v>181847.875</v>
      </c>
      <c r="L715" s="97">
        <v>425490.25</v>
      </c>
      <c r="M715" s="97">
        <v>581803.71349999995</v>
      </c>
      <c r="N715" s="97">
        <v>925476.08129999996</v>
      </c>
      <c r="O715" s="97">
        <v>55.076408479999998</v>
      </c>
      <c r="P715" s="97">
        <v>-8.2849363839999999</v>
      </c>
    </row>
    <row r="716" spans="1:16" x14ac:dyDescent="0.3">
      <c r="A716" s="97" t="s">
        <v>3624</v>
      </c>
      <c r="B716" s="97" t="s">
        <v>3625</v>
      </c>
      <c r="C716" s="97" t="s">
        <v>3625</v>
      </c>
      <c r="D716" s="97" t="s">
        <v>3626</v>
      </c>
      <c r="E716" s="97" t="s">
        <v>1014</v>
      </c>
      <c r="F716" s="97" t="s">
        <v>465</v>
      </c>
      <c r="G716" s="97"/>
      <c r="H716" s="97" t="s">
        <v>466</v>
      </c>
      <c r="I716" s="97" t="s">
        <v>3627</v>
      </c>
      <c r="J716" s="97" t="s">
        <v>468</v>
      </c>
      <c r="K716" s="97">
        <v>123566.969</v>
      </c>
      <c r="L716" s="97">
        <v>256073.93799999999</v>
      </c>
      <c r="M716" s="97">
        <v>523534.46350000001</v>
      </c>
      <c r="N716" s="97">
        <v>756096.58609999996</v>
      </c>
      <c r="O716" s="97">
        <v>53.549221879999997</v>
      </c>
      <c r="P716" s="97">
        <v>-9.1538671449999995</v>
      </c>
    </row>
    <row r="717" spans="1:16" x14ac:dyDescent="0.3">
      <c r="A717" s="97" t="s">
        <v>3628</v>
      </c>
      <c r="B717" s="97" t="s">
        <v>3629</v>
      </c>
      <c r="C717" s="97" t="s">
        <v>3630</v>
      </c>
      <c r="D717" s="97" t="s">
        <v>3629</v>
      </c>
      <c r="E717" s="97" t="s">
        <v>3631</v>
      </c>
      <c r="F717" s="97" t="s">
        <v>1271</v>
      </c>
      <c r="G717" s="97"/>
      <c r="H717" s="97" t="s">
        <v>175</v>
      </c>
      <c r="I717" s="97" t="s">
        <v>3632</v>
      </c>
      <c r="J717" s="97" t="s">
        <v>198</v>
      </c>
      <c r="K717" s="97">
        <v>315469.53100000002</v>
      </c>
      <c r="L717" s="97">
        <v>233608.734</v>
      </c>
      <c r="M717" s="97">
        <v>715395.56359999999</v>
      </c>
      <c r="N717" s="97">
        <v>733635.19709999999</v>
      </c>
      <c r="O717" s="97">
        <v>53.34035085</v>
      </c>
      <c r="P717" s="97">
        <v>-6.2671565490000001</v>
      </c>
    </row>
    <row r="718" spans="1:16" x14ac:dyDescent="0.3">
      <c r="A718" s="97" t="s">
        <v>3633</v>
      </c>
      <c r="B718" s="97" t="s">
        <v>3634</v>
      </c>
      <c r="C718" s="97" t="s">
        <v>3635</v>
      </c>
      <c r="D718" s="97" t="s">
        <v>3636</v>
      </c>
      <c r="E718" s="97" t="s">
        <v>388</v>
      </c>
      <c r="F718" s="97"/>
      <c r="G718" s="97"/>
      <c r="H718" s="97" t="s">
        <v>389</v>
      </c>
      <c r="I718" s="97" t="s">
        <v>3637</v>
      </c>
      <c r="J718" s="97" t="s">
        <v>391</v>
      </c>
      <c r="K718" s="97">
        <v>268097.071</v>
      </c>
      <c r="L718" s="97">
        <v>101909.583</v>
      </c>
      <c r="M718" s="97">
        <v>668032.6054</v>
      </c>
      <c r="N718" s="97">
        <v>601964.66650000005</v>
      </c>
      <c r="O718" s="97">
        <v>52.165310550000001</v>
      </c>
      <c r="P718" s="97">
        <v>-7.0055397580000003</v>
      </c>
    </row>
    <row r="719" spans="1:16" x14ac:dyDescent="0.3">
      <c r="A719" s="97" t="s">
        <v>3638</v>
      </c>
      <c r="B719" s="97" t="s">
        <v>3639</v>
      </c>
      <c r="C719" s="97" t="s">
        <v>3639</v>
      </c>
      <c r="D719" s="97" t="s">
        <v>3640</v>
      </c>
      <c r="E719" s="97" t="s">
        <v>540</v>
      </c>
      <c r="F719" s="97"/>
      <c r="G719" s="97"/>
      <c r="H719" s="97" t="s">
        <v>612</v>
      </c>
      <c r="I719" s="97" t="s">
        <v>3641</v>
      </c>
      <c r="J719" s="97" t="s">
        <v>614</v>
      </c>
      <c r="K719" s="97">
        <v>163626.81299999999</v>
      </c>
      <c r="L719" s="97">
        <v>183099.75</v>
      </c>
      <c r="M719" s="97">
        <v>563585.28419999999</v>
      </c>
      <c r="N719" s="97">
        <v>683137.90610000002</v>
      </c>
      <c r="O719" s="97">
        <v>52.897867529999999</v>
      </c>
      <c r="P719" s="97">
        <v>-8.5412158829999996</v>
      </c>
    </row>
    <row r="720" spans="1:16" x14ac:dyDescent="0.3">
      <c r="A720" s="97" t="s">
        <v>3642</v>
      </c>
      <c r="B720" s="97" t="s">
        <v>3643</v>
      </c>
      <c r="C720" s="97" t="s">
        <v>3644</v>
      </c>
      <c r="D720" s="97" t="s">
        <v>3645</v>
      </c>
      <c r="E720" s="97" t="s">
        <v>224</v>
      </c>
      <c r="F720" s="97"/>
      <c r="G720" s="97"/>
      <c r="H720" s="97" t="s">
        <v>225</v>
      </c>
      <c r="I720" s="97" t="s">
        <v>3646</v>
      </c>
      <c r="J720" s="97" t="s">
        <v>227</v>
      </c>
      <c r="K720" s="97">
        <v>300055.68400000001</v>
      </c>
      <c r="L720" s="97">
        <v>281851.89</v>
      </c>
      <c r="M720" s="97">
        <v>699985.29350000003</v>
      </c>
      <c r="N720" s="97">
        <v>781868.04150000005</v>
      </c>
      <c r="O720" s="97">
        <v>53.776785179999997</v>
      </c>
      <c r="P720" s="97">
        <v>-6.4830463329999999</v>
      </c>
    </row>
    <row r="721" spans="1:16" x14ac:dyDescent="0.3">
      <c r="A721" s="97" t="s">
        <v>3647</v>
      </c>
      <c r="B721" s="97" t="s">
        <v>3648</v>
      </c>
      <c r="C721" s="97" t="s">
        <v>3648</v>
      </c>
      <c r="D721" s="97" t="s">
        <v>981</v>
      </c>
      <c r="E721" s="97" t="s">
        <v>1034</v>
      </c>
      <c r="F721" s="97" t="s">
        <v>182</v>
      </c>
      <c r="G721" s="97"/>
      <c r="H721" s="97" t="s">
        <v>175</v>
      </c>
      <c r="I721" s="97" t="s">
        <v>3649</v>
      </c>
      <c r="J721" s="97" t="s">
        <v>659</v>
      </c>
      <c r="K721" s="97">
        <v>321194.40000000002</v>
      </c>
      <c r="L721" s="97">
        <v>228935.50099999999</v>
      </c>
      <c r="M721" s="97">
        <v>721119.17460000003</v>
      </c>
      <c r="N721" s="97">
        <v>728962.94039999996</v>
      </c>
      <c r="O721" s="97">
        <v>53.297103900000003</v>
      </c>
      <c r="P721" s="97">
        <v>-6.1830378939999999</v>
      </c>
    </row>
    <row r="722" spans="1:16" x14ac:dyDescent="0.3">
      <c r="A722" s="97" t="s">
        <v>3650</v>
      </c>
      <c r="B722" s="97" t="s">
        <v>3651</v>
      </c>
      <c r="C722" s="97" t="s">
        <v>3652</v>
      </c>
      <c r="D722" s="97" t="s">
        <v>3653</v>
      </c>
      <c r="E722" s="97" t="s">
        <v>306</v>
      </c>
      <c r="F722" s="97"/>
      <c r="G722" s="97"/>
      <c r="H722" s="97" t="s">
        <v>307</v>
      </c>
      <c r="I722" s="97" t="s">
        <v>3654</v>
      </c>
      <c r="J722" s="97" t="s">
        <v>309</v>
      </c>
      <c r="K722" s="97">
        <v>117016.95299999999</v>
      </c>
      <c r="L722" s="97">
        <v>238535.31299999999</v>
      </c>
      <c r="M722" s="97">
        <v>516985.76459999999</v>
      </c>
      <c r="N722" s="97">
        <v>738561.7757</v>
      </c>
      <c r="O722" s="97">
        <v>53.390684589999999</v>
      </c>
      <c r="P722" s="97">
        <v>-9.2480315619999995</v>
      </c>
    </row>
    <row r="723" spans="1:16" x14ac:dyDescent="0.3">
      <c r="A723" s="97" t="s">
        <v>3655</v>
      </c>
      <c r="B723" s="97" t="s">
        <v>3656</v>
      </c>
      <c r="C723" s="97" t="s">
        <v>3656</v>
      </c>
      <c r="D723" s="97" t="s">
        <v>3657</v>
      </c>
      <c r="E723" s="97" t="s">
        <v>611</v>
      </c>
      <c r="F723" s="97"/>
      <c r="G723" s="97"/>
      <c r="H723" s="97" t="s">
        <v>612</v>
      </c>
      <c r="I723" s="97" t="s">
        <v>3658</v>
      </c>
      <c r="J723" s="97" t="s">
        <v>614</v>
      </c>
      <c r="K723" s="97">
        <v>120759.617</v>
      </c>
      <c r="L723" s="97">
        <v>181348.891</v>
      </c>
      <c r="M723" s="97">
        <v>520727.31359999999</v>
      </c>
      <c r="N723" s="97">
        <v>681387.65579999995</v>
      </c>
      <c r="O723" s="97">
        <v>52.877531169999997</v>
      </c>
      <c r="P723" s="97">
        <v>-9.1776615069999998</v>
      </c>
    </row>
    <row r="724" spans="1:16" x14ac:dyDescent="0.3">
      <c r="A724" s="97" t="s">
        <v>3659</v>
      </c>
      <c r="B724" s="97" t="s">
        <v>3660</v>
      </c>
      <c r="C724" s="97" t="s">
        <v>3661</v>
      </c>
      <c r="D724" s="97" t="s">
        <v>3662</v>
      </c>
      <c r="E724" s="97" t="s">
        <v>586</v>
      </c>
      <c r="F724" s="97"/>
      <c r="G724" s="97"/>
      <c r="H724" s="97" t="s">
        <v>540</v>
      </c>
      <c r="I724" s="97" t="s">
        <v>3663</v>
      </c>
      <c r="J724" s="97" t="s">
        <v>542</v>
      </c>
      <c r="K724" s="97">
        <v>183433.891</v>
      </c>
      <c r="L724" s="97">
        <v>150169.42199999999</v>
      </c>
      <c r="M724" s="97">
        <v>583387.91810000001</v>
      </c>
      <c r="N724" s="97">
        <v>650214.56539999996</v>
      </c>
      <c r="O724" s="97">
        <v>52.602937089999998</v>
      </c>
      <c r="P724" s="97">
        <v>-8.2452356299999998</v>
      </c>
    </row>
    <row r="725" spans="1:16" x14ac:dyDescent="0.3">
      <c r="A725" s="97" t="s">
        <v>3664</v>
      </c>
      <c r="B725" s="97" t="s">
        <v>3665</v>
      </c>
      <c r="C725" s="97" t="s">
        <v>3666</v>
      </c>
      <c r="D725" s="97" t="s">
        <v>3667</v>
      </c>
      <c r="E725" s="97" t="s">
        <v>3668</v>
      </c>
      <c r="F725" s="97" t="s">
        <v>3669</v>
      </c>
      <c r="G725" s="97" t="s">
        <v>444</v>
      </c>
      <c r="H725" s="97" t="s">
        <v>437</v>
      </c>
      <c r="I725" s="97" t="s">
        <v>3670</v>
      </c>
      <c r="J725" s="97" t="s">
        <v>439</v>
      </c>
      <c r="K725" s="97">
        <v>251979.59400000001</v>
      </c>
      <c r="L725" s="97">
        <v>452999.43800000002</v>
      </c>
      <c r="M725" s="97">
        <v>651920.46939999994</v>
      </c>
      <c r="N725" s="97">
        <v>952978.97149999999</v>
      </c>
      <c r="O725" s="97">
        <v>55.321093390000001</v>
      </c>
      <c r="P725" s="97">
        <v>-7.1819668449999998</v>
      </c>
    </row>
    <row r="726" spans="1:16" x14ac:dyDescent="0.3">
      <c r="A726" s="97" t="s">
        <v>3671</v>
      </c>
      <c r="B726" s="97" t="s">
        <v>3672</v>
      </c>
      <c r="C726" s="97" t="s">
        <v>3672</v>
      </c>
      <c r="D726" s="97" t="s">
        <v>3673</v>
      </c>
      <c r="E726" s="97" t="s">
        <v>3674</v>
      </c>
      <c r="F726" s="97"/>
      <c r="G726" s="97"/>
      <c r="H726" s="97" t="s">
        <v>546</v>
      </c>
      <c r="I726" s="97" t="s">
        <v>3675</v>
      </c>
      <c r="J726" s="97" t="s">
        <v>548</v>
      </c>
      <c r="K726" s="97">
        <v>169089.90599999999</v>
      </c>
      <c r="L726" s="97">
        <v>332972.31300000002</v>
      </c>
      <c r="M726" s="97">
        <v>569048.00269999995</v>
      </c>
      <c r="N726" s="97">
        <v>832978.14729999995</v>
      </c>
      <c r="O726" s="97">
        <v>54.244717199999997</v>
      </c>
      <c r="P726" s="97">
        <v>-8.4748797820000004</v>
      </c>
    </row>
    <row r="727" spans="1:16" x14ac:dyDescent="0.3">
      <c r="A727" s="97" t="s">
        <v>3676</v>
      </c>
      <c r="B727" s="97" t="s">
        <v>608</v>
      </c>
      <c r="C727" s="97" t="s">
        <v>3677</v>
      </c>
      <c r="D727" s="97" t="s">
        <v>3678</v>
      </c>
      <c r="E727" s="97" t="s">
        <v>3679</v>
      </c>
      <c r="F727" s="97" t="s">
        <v>706</v>
      </c>
      <c r="G727" s="97"/>
      <c r="H727" s="97" t="s">
        <v>307</v>
      </c>
      <c r="I727" s="97" t="s">
        <v>3680</v>
      </c>
      <c r="J727" s="97" t="s">
        <v>309</v>
      </c>
      <c r="K727" s="97">
        <v>149376.391</v>
      </c>
      <c r="L727" s="97">
        <v>213410.82800000001</v>
      </c>
      <c r="M727" s="97">
        <v>549338.09539999999</v>
      </c>
      <c r="N727" s="97">
        <v>713442.53020000004</v>
      </c>
      <c r="O727" s="97">
        <v>53.169050339999998</v>
      </c>
      <c r="P727" s="97">
        <v>-8.7577071590000006</v>
      </c>
    </row>
    <row r="728" spans="1:16" x14ac:dyDescent="0.3">
      <c r="A728" s="97" t="s">
        <v>3681</v>
      </c>
      <c r="B728" s="97" t="s">
        <v>3682</v>
      </c>
      <c r="C728" s="97" t="s">
        <v>3683</v>
      </c>
      <c r="D728" s="97" t="s">
        <v>3684</v>
      </c>
      <c r="E728" s="97" t="s">
        <v>3685</v>
      </c>
      <c r="F728" s="97" t="s">
        <v>166</v>
      </c>
      <c r="G728" s="97"/>
      <c r="H728" s="97" t="s">
        <v>203</v>
      </c>
      <c r="I728" s="97" t="s">
        <v>3686</v>
      </c>
      <c r="J728" s="97" t="s">
        <v>205</v>
      </c>
      <c r="K728" s="97">
        <v>284094.28100000002</v>
      </c>
      <c r="L728" s="97">
        <v>184594.141</v>
      </c>
      <c r="M728" s="97">
        <v>684026.8112</v>
      </c>
      <c r="N728" s="97">
        <v>684631.32979999995</v>
      </c>
      <c r="O728" s="97">
        <v>52.905955939999998</v>
      </c>
      <c r="P728" s="97">
        <v>-6.7508920950000002</v>
      </c>
    </row>
    <row r="729" spans="1:16" x14ac:dyDescent="0.3">
      <c r="A729" s="97" t="s">
        <v>3687</v>
      </c>
      <c r="B729" s="97" t="s">
        <v>3688</v>
      </c>
      <c r="C729" s="97" t="s">
        <v>3688</v>
      </c>
      <c r="D729" s="97" t="s">
        <v>3689</v>
      </c>
      <c r="E729" s="97" t="s">
        <v>3690</v>
      </c>
      <c r="F729" s="97" t="s">
        <v>3689</v>
      </c>
      <c r="G729" s="97"/>
      <c r="H729" s="97" t="s">
        <v>175</v>
      </c>
      <c r="I729" s="97" t="s">
        <v>3691</v>
      </c>
      <c r="J729" s="97" t="s">
        <v>659</v>
      </c>
      <c r="K729" s="97">
        <v>326574.799</v>
      </c>
      <c r="L729" s="97">
        <v>227346.65299999999</v>
      </c>
      <c r="M729" s="97">
        <v>726498.40619999997</v>
      </c>
      <c r="N729" s="97">
        <v>727374.40610000002</v>
      </c>
      <c r="O729" s="97">
        <v>53.281579379999997</v>
      </c>
      <c r="P729" s="97">
        <v>-6.1030214660000004</v>
      </c>
    </row>
    <row r="730" spans="1:16" x14ac:dyDescent="0.3">
      <c r="A730" s="97" t="s">
        <v>3692</v>
      </c>
      <c r="B730" s="97" t="s">
        <v>3693</v>
      </c>
      <c r="C730" s="97" t="s">
        <v>3694</v>
      </c>
      <c r="D730" s="97" t="s">
        <v>3695</v>
      </c>
      <c r="E730" s="97" t="s">
        <v>3696</v>
      </c>
      <c r="F730" s="97" t="s">
        <v>898</v>
      </c>
      <c r="G730" s="97"/>
      <c r="H730" s="97" t="s">
        <v>232</v>
      </c>
      <c r="I730" s="97" t="s">
        <v>3697</v>
      </c>
      <c r="J730" s="97" t="s">
        <v>234</v>
      </c>
      <c r="K730" s="97">
        <v>207042.84400000001</v>
      </c>
      <c r="L730" s="97">
        <v>265212.56300000002</v>
      </c>
      <c r="M730" s="97">
        <v>606992.40240000002</v>
      </c>
      <c r="N730" s="97">
        <v>765232.79500000004</v>
      </c>
      <c r="O730" s="97">
        <v>53.636844199999999</v>
      </c>
      <c r="P730" s="97">
        <v>-7.8942680019999996</v>
      </c>
    </row>
    <row r="731" spans="1:16" x14ac:dyDescent="0.3">
      <c r="A731" s="97" t="s">
        <v>3698</v>
      </c>
      <c r="B731" s="97" t="s">
        <v>3699</v>
      </c>
      <c r="C731" s="97" t="s">
        <v>3700</v>
      </c>
      <c r="D731" s="97" t="s">
        <v>3701</v>
      </c>
      <c r="E731" s="97" t="s">
        <v>418</v>
      </c>
      <c r="F731" s="97" t="s">
        <v>224</v>
      </c>
      <c r="G731" s="97"/>
      <c r="H731" s="97" t="s">
        <v>225</v>
      </c>
      <c r="I731" s="97" t="s">
        <v>3702</v>
      </c>
      <c r="J731" s="97" t="s">
        <v>227</v>
      </c>
      <c r="K731" s="97">
        <v>304605.54399999999</v>
      </c>
      <c r="L731" s="97">
        <v>308005.09000000003</v>
      </c>
      <c r="M731" s="97">
        <v>704534.31240000005</v>
      </c>
      <c r="N731" s="97">
        <v>808015.58270000003</v>
      </c>
      <c r="O731" s="97">
        <v>54.010766169999997</v>
      </c>
      <c r="P731" s="97">
        <v>-6.4051383380000004</v>
      </c>
    </row>
    <row r="732" spans="1:16" x14ac:dyDescent="0.3">
      <c r="A732" s="97" t="s">
        <v>3703</v>
      </c>
      <c r="B732" s="97" t="s">
        <v>3704</v>
      </c>
      <c r="C732" s="97" t="s">
        <v>3705</v>
      </c>
      <c r="D732" s="97" t="s">
        <v>3706</v>
      </c>
      <c r="E732" s="97" t="s">
        <v>713</v>
      </c>
      <c r="F732" s="97" t="s">
        <v>514</v>
      </c>
      <c r="G732" s="97"/>
      <c r="H732" s="97" t="s">
        <v>515</v>
      </c>
      <c r="I732" s="97" t="s">
        <v>3707</v>
      </c>
      <c r="J732" s="97" t="s">
        <v>517</v>
      </c>
      <c r="K732" s="97">
        <v>306804.68800000002</v>
      </c>
      <c r="L732" s="97">
        <v>137778.93799999999</v>
      </c>
      <c r="M732" s="97">
        <v>706732.07770000002</v>
      </c>
      <c r="N732" s="97">
        <v>637826.08990000002</v>
      </c>
      <c r="O732" s="97">
        <v>52.4814066</v>
      </c>
      <c r="P732" s="97">
        <v>-6.4286650099999996</v>
      </c>
    </row>
    <row r="733" spans="1:16" x14ac:dyDescent="0.3">
      <c r="A733" s="97" t="s">
        <v>3708</v>
      </c>
      <c r="B733" s="97" t="s">
        <v>3709</v>
      </c>
      <c r="C733" s="97" t="s">
        <v>3709</v>
      </c>
      <c r="D733" s="97" t="s">
        <v>3710</v>
      </c>
      <c r="E733" s="97" t="s">
        <v>741</v>
      </c>
      <c r="F733" s="97" t="s">
        <v>465</v>
      </c>
      <c r="G733" s="97"/>
      <c r="H733" s="97" t="s">
        <v>466</v>
      </c>
      <c r="I733" s="97" t="s">
        <v>3711</v>
      </c>
      <c r="J733" s="97" t="s">
        <v>468</v>
      </c>
      <c r="K733" s="97">
        <v>118149.969</v>
      </c>
      <c r="L733" s="97">
        <v>337048.34399999998</v>
      </c>
      <c r="M733" s="97">
        <v>518119.06359999999</v>
      </c>
      <c r="N733" s="97">
        <v>837053.571</v>
      </c>
      <c r="O733" s="97">
        <v>54.275718769999997</v>
      </c>
      <c r="P733" s="97">
        <v>-9.2572252220000006</v>
      </c>
    </row>
    <row r="734" spans="1:16" x14ac:dyDescent="0.3">
      <c r="A734" s="97" t="s">
        <v>3712</v>
      </c>
      <c r="B734" s="97" t="s">
        <v>3713</v>
      </c>
      <c r="C734" s="97" t="s">
        <v>3713</v>
      </c>
      <c r="D734" s="97" t="s">
        <v>3714</v>
      </c>
      <c r="E734" s="97" t="s">
        <v>232</v>
      </c>
      <c r="F734" s="97" t="s">
        <v>898</v>
      </c>
      <c r="G734" s="97"/>
      <c r="H734" s="97" t="s">
        <v>232</v>
      </c>
      <c r="I734" s="97" t="s">
        <v>3715</v>
      </c>
      <c r="J734" s="97" t="s">
        <v>234</v>
      </c>
      <c r="K734" s="97">
        <v>221335.21900000001</v>
      </c>
      <c r="L734" s="97">
        <v>260875.68799999999</v>
      </c>
      <c r="M734" s="97">
        <v>621281.67520000006</v>
      </c>
      <c r="N734" s="97">
        <v>760896.7781</v>
      </c>
      <c r="O734" s="97">
        <v>53.597493329999999</v>
      </c>
      <c r="P734" s="97">
        <v>-7.678498823</v>
      </c>
    </row>
    <row r="735" spans="1:16" x14ac:dyDescent="0.3">
      <c r="A735" s="97" t="s">
        <v>3716</v>
      </c>
      <c r="B735" s="97" t="s">
        <v>3717</v>
      </c>
      <c r="C735" s="97" t="s">
        <v>3718</v>
      </c>
      <c r="D735" s="97" t="s">
        <v>3719</v>
      </c>
      <c r="E735" s="97" t="s">
        <v>388</v>
      </c>
      <c r="F735" s="97"/>
      <c r="G735" s="97"/>
      <c r="H735" s="97" t="s">
        <v>389</v>
      </c>
      <c r="I735" s="97" t="s">
        <v>3720</v>
      </c>
      <c r="J735" s="97" t="s">
        <v>391</v>
      </c>
      <c r="K735" s="97">
        <v>256071.57800000001</v>
      </c>
      <c r="L735" s="97">
        <v>108179.17200000001</v>
      </c>
      <c r="M735" s="97">
        <v>656009.73560000001</v>
      </c>
      <c r="N735" s="97">
        <v>608232.96959999995</v>
      </c>
      <c r="O735" s="97">
        <v>52.222999059999999</v>
      </c>
      <c r="P735" s="97">
        <v>-7.1802256340000001</v>
      </c>
    </row>
    <row r="736" spans="1:16" x14ac:dyDescent="0.3">
      <c r="A736" s="97" t="s">
        <v>3721</v>
      </c>
      <c r="B736" s="97" t="s">
        <v>3722</v>
      </c>
      <c r="C736" s="97" t="s">
        <v>3722</v>
      </c>
      <c r="D736" s="97" t="s">
        <v>3723</v>
      </c>
      <c r="E736" s="97" t="s">
        <v>858</v>
      </c>
      <c r="F736" s="97" t="s">
        <v>320</v>
      </c>
      <c r="G736" s="97"/>
      <c r="H736" s="97" t="s">
        <v>321</v>
      </c>
      <c r="I736" s="97" t="s">
        <v>3724</v>
      </c>
      <c r="J736" s="97" t="s">
        <v>323</v>
      </c>
      <c r="K736" s="97">
        <v>191996</v>
      </c>
      <c r="L736" s="97">
        <v>291364.40000000002</v>
      </c>
      <c r="M736" s="97">
        <v>591948.93980000005</v>
      </c>
      <c r="N736" s="97">
        <v>791379.07759999996</v>
      </c>
      <c r="O736" s="97">
        <v>53.871787050000002</v>
      </c>
      <c r="P736" s="97">
        <v>-8.122421181</v>
      </c>
    </row>
    <row r="737" spans="1:16" x14ac:dyDescent="0.3">
      <c r="A737" s="97" t="s">
        <v>3725</v>
      </c>
      <c r="B737" s="97" t="s">
        <v>3726</v>
      </c>
      <c r="C737" s="97" t="s">
        <v>3727</v>
      </c>
      <c r="D737" s="97" t="s">
        <v>3728</v>
      </c>
      <c r="E737" s="97" t="s">
        <v>3729</v>
      </c>
      <c r="F737" s="97" t="s">
        <v>436</v>
      </c>
      <c r="G737" s="97"/>
      <c r="H737" s="97" t="s">
        <v>437</v>
      </c>
      <c r="I737" s="97" t="s">
        <v>3730</v>
      </c>
      <c r="J737" s="97" t="s">
        <v>439</v>
      </c>
      <c r="K737" s="97">
        <v>199313.359</v>
      </c>
      <c r="L737" s="97">
        <v>434052.28100000002</v>
      </c>
      <c r="M737" s="97">
        <v>599265.47990000003</v>
      </c>
      <c r="N737" s="97">
        <v>934036.17520000006</v>
      </c>
      <c r="O737" s="97">
        <v>55.153647450000001</v>
      </c>
      <c r="P737" s="97">
        <v>-8.0115240740000004</v>
      </c>
    </row>
    <row r="738" spans="1:16" x14ac:dyDescent="0.3">
      <c r="A738" s="97" t="s">
        <v>3731</v>
      </c>
      <c r="B738" s="97" t="s">
        <v>3732</v>
      </c>
      <c r="C738" s="97" t="s">
        <v>3733</v>
      </c>
      <c r="D738" s="97" t="s">
        <v>3117</v>
      </c>
      <c r="E738" s="97" t="s">
        <v>674</v>
      </c>
      <c r="F738" s="97"/>
      <c r="G738" s="97"/>
      <c r="H738" s="97" t="s">
        <v>307</v>
      </c>
      <c r="I738" s="97" t="s">
        <v>3734</v>
      </c>
      <c r="J738" s="97" t="s">
        <v>309</v>
      </c>
      <c r="K738" s="97">
        <v>109620.359</v>
      </c>
      <c r="L738" s="97">
        <v>255844.82800000001</v>
      </c>
      <c r="M738" s="97">
        <v>509590.85739999998</v>
      </c>
      <c r="N738" s="97">
        <v>755867.60030000005</v>
      </c>
      <c r="O738" s="97">
        <v>53.544950010000001</v>
      </c>
      <c r="P738" s="97">
        <v>-9.3641499350000004</v>
      </c>
    </row>
    <row r="739" spans="1:16" x14ac:dyDescent="0.3">
      <c r="A739" s="97" t="s">
        <v>3735</v>
      </c>
      <c r="B739" s="97" t="s">
        <v>3736</v>
      </c>
      <c r="C739" s="97" t="s">
        <v>3736</v>
      </c>
      <c r="D739" s="97" t="s">
        <v>3737</v>
      </c>
      <c r="E739" s="97" t="s">
        <v>1616</v>
      </c>
      <c r="F739" s="97"/>
      <c r="G739" s="97"/>
      <c r="H739" s="97" t="s">
        <v>175</v>
      </c>
      <c r="I739" s="97" t="s">
        <v>3738</v>
      </c>
      <c r="J739" s="97" t="s">
        <v>198</v>
      </c>
      <c r="K739" s="97">
        <v>314988.826</v>
      </c>
      <c r="L739" s="97">
        <v>230670.61900000001</v>
      </c>
      <c r="M739" s="97">
        <v>714914.94660000002</v>
      </c>
      <c r="N739" s="97">
        <v>730697.71759999997</v>
      </c>
      <c r="O739" s="97">
        <v>53.314068390000003</v>
      </c>
      <c r="P739" s="97">
        <v>-6.2754348599999998</v>
      </c>
    </row>
    <row r="740" spans="1:16" x14ac:dyDescent="0.3">
      <c r="A740" s="97" t="s">
        <v>3739</v>
      </c>
      <c r="B740" s="97" t="s">
        <v>3740</v>
      </c>
      <c r="C740" s="97" t="s">
        <v>3741</v>
      </c>
      <c r="D740" s="97" t="s">
        <v>3742</v>
      </c>
      <c r="E740" s="97" t="s">
        <v>3743</v>
      </c>
      <c r="F740" s="97" t="s">
        <v>3744</v>
      </c>
      <c r="G740" s="97"/>
      <c r="H740" s="97" t="s">
        <v>307</v>
      </c>
      <c r="I740" s="97" t="s">
        <v>3745</v>
      </c>
      <c r="J740" s="97" t="s">
        <v>309</v>
      </c>
      <c r="K740" s="97">
        <v>89683.18</v>
      </c>
      <c r="L740" s="97">
        <v>222399.31299999999</v>
      </c>
      <c r="M740" s="97">
        <v>489657.79430000001</v>
      </c>
      <c r="N740" s="97">
        <v>722429.40020000003</v>
      </c>
      <c r="O740" s="97">
        <v>53.24076384</v>
      </c>
      <c r="P740" s="97">
        <v>-9.653103454</v>
      </c>
    </row>
    <row r="741" spans="1:16" x14ac:dyDescent="0.3">
      <c r="A741" s="97" t="s">
        <v>3746</v>
      </c>
      <c r="B741" s="97" t="s">
        <v>3747</v>
      </c>
      <c r="C741" s="97" t="s">
        <v>3748</v>
      </c>
      <c r="D741" s="97" t="s">
        <v>3749</v>
      </c>
      <c r="E741" s="97" t="s">
        <v>136</v>
      </c>
      <c r="F741" s="97"/>
      <c r="G741" s="97"/>
      <c r="H741" s="97" t="s">
        <v>138</v>
      </c>
      <c r="I741" s="97" t="s">
        <v>3750</v>
      </c>
      <c r="J741" s="97" t="s">
        <v>140</v>
      </c>
      <c r="K741" s="97">
        <v>164487.734</v>
      </c>
      <c r="L741" s="97">
        <v>50903.097999999998</v>
      </c>
      <c r="M741" s="97">
        <v>564445.30390000006</v>
      </c>
      <c r="N741" s="97">
        <v>550969.72439999995</v>
      </c>
      <c r="O741" s="97">
        <v>51.709978620000001</v>
      </c>
      <c r="P741" s="97">
        <v>-8.5144780220000005</v>
      </c>
    </row>
    <row r="742" spans="1:16" x14ac:dyDescent="0.3">
      <c r="A742" s="97" t="s">
        <v>3751</v>
      </c>
      <c r="B742" s="97" t="s">
        <v>2839</v>
      </c>
      <c r="C742" s="97" t="s">
        <v>3752</v>
      </c>
      <c r="D742" s="97" t="s">
        <v>3753</v>
      </c>
      <c r="E742" s="97" t="s">
        <v>380</v>
      </c>
      <c r="F742" s="97"/>
      <c r="G742" s="97"/>
      <c r="H742" s="97" t="s">
        <v>381</v>
      </c>
      <c r="I742" s="97" t="s">
        <v>3754</v>
      </c>
      <c r="J742" s="97" t="s">
        <v>383</v>
      </c>
      <c r="K742" s="97">
        <v>249231.07800000001</v>
      </c>
      <c r="L742" s="97">
        <v>285300.15600000002</v>
      </c>
      <c r="M742" s="97">
        <v>649171.65480000002</v>
      </c>
      <c r="N742" s="97">
        <v>785315.83510000003</v>
      </c>
      <c r="O742" s="97">
        <v>53.81504022</v>
      </c>
      <c r="P742" s="97">
        <v>-7.2533197490000001</v>
      </c>
    </row>
    <row r="743" spans="1:16" x14ac:dyDescent="0.3">
      <c r="A743" s="97" t="s">
        <v>3755</v>
      </c>
      <c r="B743" s="97" t="s">
        <v>3756</v>
      </c>
      <c r="C743" s="97" t="s">
        <v>3756</v>
      </c>
      <c r="D743" s="97" t="s">
        <v>3757</v>
      </c>
      <c r="E743" s="97" t="s">
        <v>3758</v>
      </c>
      <c r="F743" s="97" t="s">
        <v>1674</v>
      </c>
      <c r="G743" s="97"/>
      <c r="H743" s="97" t="s">
        <v>151</v>
      </c>
      <c r="I743" s="97" t="s">
        <v>3759</v>
      </c>
      <c r="J743" s="97" t="s">
        <v>153</v>
      </c>
      <c r="K743" s="97">
        <v>65147.355000000003</v>
      </c>
      <c r="L743" s="97">
        <v>110941.617</v>
      </c>
      <c r="M743" s="97">
        <v>465126.64889999997</v>
      </c>
      <c r="N743" s="97">
        <v>610995.85470000003</v>
      </c>
      <c r="O743" s="97">
        <v>52.234163119999998</v>
      </c>
      <c r="P743" s="97">
        <v>-9.9746204160000005</v>
      </c>
    </row>
    <row r="744" spans="1:16" x14ac:dyDescent="0.3">
      <c r="A744" s="97" t="s">
        <v>3760</v>
      </c>
      <c r="B744" s="97" t="s">
        <v>3761</v>
      </c>
      <c r="C744" s="97" t="s">
        <v>3761</v>
      </c>
      <c r="D744" s="97" t="s">
        <v>3762</v>
      </c>
      <c r="E744" s="97" t="s">
        <v>712</v>
      </c>
      <c r="F744" s="97" t="s">
        <v>514</v>
      </c>
      <c r="G744" s="97"/>
      <c r="H744" s="97" t="s">
        <v>515</v>
      </c>
      <c r="I744" s="97" t="s">
        <v>3763</v>
      </c>
      <c r="J744" s="97" t="s">
        <v>517</v>
      </c>
      <c r="K744" s="97">
        <v>291058.31300000002</v>
      </c>
      <c r="L744" s="97">
        <v>153702.125</v>
      </c>
      <c r="M744" s="97">
        <v>690989.17870000005</v>
      </c>
      <c r="N744" s="97">
        <v>653745.93099999998</v>
      </c>
      <c r="O744" s="97">
        <v>52.627307709999997</v>
      </c>
      <c r="P744" s="97">
        <v>-6.6559962019999999</v>
      </c>
    </row>
    <row r="745" spans="1:16" x14ac:dyDescent="0.3">
      <c r="A745" s="97" t="s">
        <v>3764</v>
      </c>
      <c r="B745" s="97" t="s">
        <v>3765</v>
      </c>
      <c r="C745" s="97" t="s">
        <v>3766</v>
      </c>
      <c r="D745" s="97" t="s">
        <v>998</v>
      </c>
      <c r="E745" s="97" t="s">
        <v>137</v>
      </c>
      <c r="F745" s="97"/>
      <c r="G745" s="97"/>
      <c r="H745" s="97" t="s">
        <v>138</v>
      </c>
      <c r="I745" s="97" t="s">
        <v>3767</v>
      </c>
      <c r="J745" s="97" t="s">
        <v>140</v>
      </c>
      <c r="K745" s="97">
        <v>123521.37</v>
      </c>
      <c r="L745" s="97">
        <v>52700.665999999997</v>
      </c>
      <c r="M745" s="97">
        <v>523487.77120000002</v>
      </c>
      <c r="N745" s="97">
        <v>552767.12910000002</v>
      </c>
      <c r="O745" s="97">
        <v>51.722044199999999</v>
      </c>
      <c r="P745" s="97">
        <v>-9.1074425140000006</v>
      </c>
    </row>
    <row r="746" spans="1:16" x14ac:dyDescent="0.3">
      <c r="A746" s="97" t="s">
        <v>3768</v>
      </c>
      <c r="B746" s="97" t="s">
        <v>3769</v>
      </c>
      <c r="C746" s="97" t="s">
        <v>3769</v>
      </c>
      <c r="D746" s="97" t="s">
        <v>3770</v>
      </c>
      <c r="E746" s="97" t="s">
        <v>158</v>
      </c>
      <c r="F746" s="97"/>
      <c r="G746" s="97"/>
      <c r="H746" s="97" t="s">
        <v>159</v>
      </c>
      <c r="I746" s="97" t="s">
        <v>3771</v>
      </c>
      <c r="J746" s="97" t="s">
        <v>161</v>
      </c>
      <c r="K746" s="97">
        <v>188885.766</v>
      </c>
      <c r="L746" s="97">
        <v>148030.609</v>
      </c>
      <c r="M746" s="97">
        <v>588838.60730000003</v>
      </c>
      <c r="N746" s="97">
        <v>648076.1838</v>
      </c>
      <c r="O746" s="97">
        <v>52.583856500000003</v>
      </c>
      <c r="P746" s="97">
        <v>-8.1646982759999993</v>
      </c>
    </row>
    <row r="747" spans="1:16" x14ac:dyDescent="0.3">
      <c r="A747" s="97" t="s">
        <v>3772</v>
      </c>
      <c r="B747" s="97" t="s">
        <v>3773</v>
      </c>
      <c r="C747" s="97" t="s">
        <v>3773</v>
      </c>
      <c r="D747" s="97" t="s">
        <v>1014</v>
      </c>
      <c r="E747" s="97" t="s">
        <v>465</v>
      </c>
      <c r="F747" s="97"/>
      <c r="G747" s="97"/>
      <c r="H747" s="97" t="s">
        <v>466</v>
      </c>
      <c r="I747" s="97" t="s">
        <v>3774</v>
      </c>
      <c r="J747" s="97" t="s">
        <v>468</v>
      </c>
      <c r="K747" s="97">
        <v>141197.109</v>
      </c>
      <c r="L747" s="97">
        <v>268439.09399999998</v>
      </c>
      <c r="M747" s="97">
        <v>541160.87109999999</v>
      </c>
      <c r="N747" s="97">
        <v>768458.98300000001</v>
      </c>
      <c r="O747" s="97">
        <v>53.662573739999999</v>
      </c>
      <c r="P747" s="97">
        <v>-8.8902577380000007</v>
      </c>
    </row>
    <row r="748" spans="1:16" x14ac:dyDescent="0.3">
      <c r="A748" s="97" t="s">
        <v>3775</v>
      </c>
      <c r="B748" s="97" t="s">
        <v>3776</v>
      </c>
      <c r="C748" s="97" t="s">
        <v>3777</v>
      </c>
      <c r="D748" s="97" t="s">
        <v>2502</v>
      </c>
      <c r="E748" s="97" t="s">
        <v>137</v>
      </c>
      <c r="F748" s="97"/>
      <c r="G748" s="97"/>
      <c r="H748" s="97" t="s">
        <v>138</v>
      </c>
      <c r="I748" s="97" t="s">
        <v>3778</v>
      </c>
      <c r="J748" s="97" t="s">
        <v>140</v>
      </c>
      <c r="K748" s="97">
        <v>129023.133</v>
      </c>
      <c r="L748" s="97">
        <v>37191.527000000002</v>
      </c>
      <c r="M748" s="97">
        <v>528988.26450000005</v>
      </c>
      <c r="N748" s="97">
        <v>537261.29989999998</v>
      </c>
      <c r="O748" s="97">
        <v>51.583399970000002</v>
      </c>
      <c r="P748" s="97">
        <v>-9.0246946520000009</v>
      </c>
    </row>
    <row r="749" spans="1:16" x14ac:dyDescent="0.3">
      <c r="A749" s="97" t="s">
        <v>3779</v>
      </c>
      <c r="B749" s="97" t="s">
        <v>3780</v>
      </c>
      <c r="C749" s="97" t="s">
        <v>3780</v>
      </c>
      <c r="D749" s="97" t="s">
        <v>3781</v>
      </c>
      <c r="E749" s="97" t="s">
        <v>3782</v>
      </c>
      <c r="F749" s="97" t="s">
        <v>3783</v>
      </c>
      <c r="G749" s="97"/>
      <c r="H749" s="97" t="s">
        <v>138</v>
      </c>
      <c r="I749" s="97" t="s">
        <v>3784</v>
      </c>
      <c r="J749" s="97" t="s">
        <v>140</v>
      </c>
      <c r="K749" s="97">
        <v>125153.602</v>
      </c>
      <c r="L749" s="97">
        <v>72444.937999999995</v>
      </c>
      <c r="M749" s="97">
        <v>525119.7598</v>
      </c>
      <c r="N749" s="97">
        <v>572507.13970000006</v>
      </c>
      <c r="O749" s="97">
        <v>51.899680799999999</v>
      </c>
      <c r="P749" s="97">
        <v>-9.0880900259999997</v>
      </c>
    </row>
    <row r="750" spans="1:16" x14ac:dyDescent="0.3">
      <c r="A750" s="97" t="s">
        <v>3785</v>
      </c>
      <c r="B750" s="97" t="s">
        <v>3786</v>
      </c>
      <c r="C750" s="97" t="s">
        <v>3786</v>
      </c>
      <c r="D750" s="97" t="s">
        <v>3787</v>
      </c>
      <c r="E750" s="97" t="s">
        <v>289</v>
      </c>
      <c r="F750" s="97"/>
      <c r="G750" s="97"/>
      <c r="H750" s="97" t="s">
        <v>290</v>
      </c>
      <c r="I750" s="97" t="s">
        <v>3788</v>
      </c>
      <c r="J750" s="97" t="s">
        <v>292</v>
      </c>
      <c r="K750" s="97">
        <v>324815.75</v>
      </c>
      <c r="L750" s="97">
        <v>183401.70300000001</v>
      </c>
      <c r="M750" s="97">
        <v>724739.50280000002</v>
      </c>
      <c r="N750" s="97">
        <v>683438.93220000004</v>
      </c>
      <c r="O750" s="97">
        <v>52.887342279999999</v>
      </c>
      <c r="P750" s="97">
        <v>-6.1464205659999998</v>
      </c>
    </row>
    <row r="751" spans="1:16" x14ac:dyDescent="0.3">
      <c r="A751" s="97" t="s">
        <v>3789</v>
      </c>
      <c r="B751" s="97" t="s">
        <v>3790</v>
      </c>
      <c r="C751" s="97" t="s">
        <v>3790</v>
      </c>
      <c r="D751" s="97" t="s">
        <v>729</v>
      </c>
      <c r="E751" s="97" t="s">
        <v>611</v>
      </c>
      <c r="F751" s="97"/>
      <c r="G751" s="97"/>
      <c r="H751" s="97" t="s">
        <v>612</v>
      </c>
      <c r="I751" s="97" t="s">
        <v>3791</v>
      </c>
      <c r="J751" s="97" t="s">
        <v>614</v>
      </c>
      <c r="K751" s="97">
        <v>136517.75700000001</v>
      </c>
      <c r="L751" s="97">
        <v>182572.065</v>
      </c>
      <c r="M751" s="97">
        <v>536482.06539999996</v>
      </c>
      <c r="N751" s="97">
        <v>682610.48100000003</v>
      </c>
      <c r="O751" s="97">
        <v>52.890609929999997</v>
      </c>
      <c r="P751" s="97">
        <v>-8.9438891730000005</v>
      </c>
    </row>
    <row r="752" spans="1:16" x14ac:dyDescent="0.3">
      <c r="A752" s="97" t="s">
        <v>3792</v>
      </c>
      <c r="B752" s="97" t="s">
        <v>3793</v>
      </c>
      <c r="C752" s="97" t="s">
        <v>3794</v>
      </c>
      <c r="D752" s="97" t="s">
        <v>3795</v>
      </c>
      <c r="E752" s="97" t="s">
        <v>166</v>
      </c>
      <c r="F752" s="97"/>
      <c r="G752" s="97"/>
      <c r="H752" s="97" t="s">
        <v>167</v>
      </c>
      <c r="I752" s="97" t="s">
        <v>3796</v>
      </c>
      <c r="J752" s="97" t="s">
        <v>169</v>
      </c>
      <c r="K752" s="97">
        <v>283203.97100000002</v>
      </c>
      <c r="L752" s="97">
        <v>165930.16800000001</v>
      </c>
      <c r="M752" s="97">
        <v>683136.59349999996</v>
      </c>
      <c r="N752" s="97">
        <v>665971.38190000004</v>
      </c>
      <c r="O752" s="97">
        <v>52.738422790000001</v>
      </c>
      <c r="P752" s="97">
        <v>-6.7688708880000004</v>
      </c>
    </row>
    <row r="753" spans="1:16" x14ac:dyDescent="0.3">
      <c r="A753" s="97" t="s">
        <v>3797</v>
      </c>
      <c r="B753" s="97" t="s">
        <v>3798</v>
      </c>
      <c r="C753" s="97" t="s">
        <v>3799</v>
      </c>
      <c r="D753" s="97" t="s">
        <v>3800</v>
      </c>
      <c r="E753" s="97" t="s">
        <v>3801</v>
      </c>
      <c r="F753" s="97" t="s">
        <v>269</v>
      </c>
      <c r="G753" s="97"/>
      <c r="H753" s="97" t="s">
        <v>262</v>
      </c>
      <c r="I753" s="97" t="s">
        <v>3802</v>
      </c>
      <c r="J753" s="97" t="s">
        <v>264</v>
      </c>
      <c r="K753" s="97">
        <v>248071</v>
      </c>
      <c r="L753" s="97">
        <v>197985.2</v>
      </c>
      <c r="M753" s="97">
        <v>648011.36100000003</v>
      </c>
      <c r="N753" s="97">
        <v>698019.69629999995</v>
      </c>
      <c r="O753" s="97">
        <v>53.030697099999998</v>
      </c>
      <c r="P753" s="97">
        <v>-7.2842355679999997</v>
      </c>
    </row>
    <row r="754" spans="1:16" x14ac:dyDescent="0.3">
      <c r="A754" s="97" t="s">
        <v>3803</v>
      </c>
      <c r="B754" s="97" t="s">
        <v>3804</v>
      </c>
      <c r="C754" s="97" t="s">
        <v>3804</v>
      </c>
      <c r="D754" s="97" t="s">
        <v>3805</v>
      </c>
      <c r="E754" s="97" t="s">
        <v>137</v>
      </c>
      <c r="F754" s="97"/>
      <c r="G754" s="97"/>
      <c r="H754" s="97" t="s">
        <v>138</v>
      </c>
      <c r="I754" s="97" t="s">
        <v>3806</v>
      </c>
      <c r="J754" s="97" t="s">
        <v>140</v>
      </c>
      <c r="K754" s="97">
        <v>129760.07799999999</v>
      </c>
      <c r="L754" s="97">
        <v>75605.672000000006</v>
      </c>
      <c r="M754" s="97">
        <v>529725.26100000006</v>
      </c>
      <c r="N754" s="97">
        <v>575667.16769999999</v>
      </c>
      <c r="O754" s="97">
        <v>51.928681760000003</v>
      </c>
      <c r="P754" s="97">
        <v>-9.0218235530000008</v>
      </c>
    </row>
    <row r="755" spans="1:16" x14ac:dyDescent="0.3">
      <c r="A755" s="97" t="s">
        <v>3807</v>
      </c>
      <c r="B755" s="97" t="s">
        <v>3808</v>
      </c>
      <c r="C755" s="97" t="s">
        <v>3809</v>
      </c>
      <c r="D755" s="97" t="s">
        <v>3810</v>
      </c>
      <c r="E755" s="97" t="s">
        <v>3811</v>
      </c>
      <c r="F755" s="97" t="s">
        <v>3812</v>
      </c>
      <c r="G755" s="97"/>
      <c r="H755" s="97" t="s">
        <v>466</v>
      </c>
      <c r="I755" s="97" t="s">
        <v>3813</v>
      </c>
      <c r="J755" s="97" t="s">
        <v>468</v>
      </c>
      <c r="K755" s="97">
        <v>73367.547000000006</v>
      </c>
      <c r="L755" s="97">
        <v>299434.125</v>
      </c>
      <c r="M755" s="97">
        <v>473346.09139999998</v>
      </c>
      <c r="N755" s="97">
        <v>799447.69759999996</v>
      </c>
      <c r="O755" s="97">
        <v>53.928869829999996</v>
      </c>
      <c r="P755" s="97">
        <v>-9.9285862060000003</v>
      </c>
    </row>
    <row r="756" spans="1:16" x14ac:dyDescent="0.3">
      <c r="A756" s="97" t="s">
        <v>3814</v>
      </c>
      <c r="B756" s="97" t="s">
        <v>3815</v>
      </c>
      <c r="C756" s="97" t="s">
        <v>3816</v>
      </c>
      <c r="D756" s="97" t="s">
        <v>3817</v>
      </c>
      <c r="E756" s="97" t="s">
        <v>741</v>
      </c>
      <c r="F756" s="97"/>
      <c r="G756" s="97"/>
      <c r="H756" s="97" t="s">
        <v>466</v>
      </c>
      <c r="I756" s="97" t="s">
        <v>3818</v>
      </c>
      <c r="J756" s="97" t="s">
        <v>468</v>
      </c>
      <c r="K756" s="97">
        <v>107734.711</v>
      </c>
      <c r="L756" s="97">
        <v>313045.875</v>
      </c>
      <c r="M756" s="97">
        <v>507705.92200000002</v>
      </c>
      <c r="N756" s="97">
        <v>813056.33030000003</v>
      </c>
      <c r="O756" s="97">
        <v>54.058380079999999</v>
      </c>
      <c r="P756" s="97">
        <v>-9.4097123109999998</v>
      </c>
    </row>
    <row r="757" spans="1:16" x14ac:dyDescent="0.3">
      <c r="A757" s="97" t="s">
        <v>3819</v>
      </c>
      <c r="B757" s="97" t="s">
        <v>3820</v>
      </c>
      <c r="C757" s="97" t="s">
        <v>3820</v>
      </c>
      <c r="D757" s="97" t="s">
        <v>3821</v>
      </c>
      <c r="E757" s="97" t="s">
        <v>3822</v>
      </c>
      <c r="F757" s="97"/>
      <c r="G757" s="97"/>
      <c r="H757" s="97" t="s">
        <v>466</v>
      </c>
      <c r="I757" s="97" t="s">
        <v>3823</v>
      </c>
      <c r="J757" s="97" t="s">
        <v>468</v>
      </c>
      <c r="K757" s="97">
        <v>72171.297000000006</v>
      </c>
      <c r="L757" s="97">
        <v>306872.46899999998</v>
      </c>
      <c r="M757" s="97">
        <v>472150.13900000002</v>
      </c>
      <c r="N757" s="97">
        <v>806884.44480000006</v>
      </c>
      <c r="O757" s="97">
        <v>53.995364039999998</v>
      </c>
      <c r="P757" s="97">
        <v>-9.9499012059999998</v>
      </c>
    </row>
    <row r="758" spans="1:16" x14ac:dyDescent="0.3">
      <c r="A758" s="97" t="s">
        <v>3824</v>
      </c>
      <c r="B758" s="97" t="s">
        <v>3825</v>
      </c>
      <c r="C758" s="97" t="s">
        <v>3826</v>
      </c>
      <c r="D758" s="97" t="s">
        <v>3827</v>
      </c>
      <c r="E758" s="97" t="s">
        <v>3828</v>
      </c>
      <c r="F758" s="97" t="s">
        <v>854</v>
      </c>
      <c r="G758" s="97"/>
      <c r="H758" s="97" t="s">
        <v>466</v>
      </c>
      <c r="I758" s="97" t="s">
        <v>3829</v>
      </c>
      <c r="J758" s="97" t="s">
        <v>468</v>
      </c>
      <c r="K758" s="97">
        <v>65888.241999999998</v>
      </c>
      <c r="L758" s="97">
        <v>304765.875</v>
      </c>
      <c r="M758" s="97">
        <v>465868.42690000002</v>
      </c>
      <c r="N758" s="97">
        <v>804778.33849999995</v>
      </c>
      <c r="O758" s="97">
        <v>53.974858849999997</v>
      </c>
      <c r="P758" s="97">
        <v>-10.044713979999999</v>
      </c>
    </row>
    <row r="759" spans="1:16" x14ac:dyDescent="0.3">
      <c r="A759" s="97" t="s">
        <v>3830</v>
      </c>
      <c r="B759" s="97" t="s">
        <v>3831</v>
      </c>
      <c r="C759" s="97" t="s">
        <v>3831</v>
      </c>
      <c r="D759" s="97" t="s">
        <v>3832</v>
      </c>
      <c r="E759" s="97" t="s">
        <v>3833</v>
      </c>
      <c r="F759" s="97" t="s">
        <v>3511</v>
      </c>
      <c r="G759" s="97"/>
      <c r="H759" s="97" t="s">
        <v>334</v>
      </c>
      <c r="I759" s="97" t="s">
        <v>3834</v>
      </c>
      <c r="J759" s="97" t="s">
        <v>336</v>
      </c>
      <c r="K759" s="97">
        <v>223113.71900000001</v>
      </c>
      <c r="L759" s="97">
        <v>307291.34399999998</v>
      </c>
      <c r="M759" s="97">
        <v>623060.03960000002</v>
      </c>
      <c r="N759" s="97">
        <v>807302.42409999995</v>
      </c>
      <c r="O759" s="97">
        <v>54.014422250000003</v>
      </c>
      <c r="P759" s="97">
        <v>-7.6481595220000003</v>
      </c>
    </row>
    <row r="760" spans="1:16" x14ac:dyDescent="0.3">
      <c r="A760" s="97" t="s">
        <v>3835</v>
      </c>
      <c r="B760" s="97" t="s">
        <v>3836</v>
      </c>
      <c r="C760" s="97" t="s">
        <v>3836</v>
      </c>
      <c r="D760" s="97" t="s">
        <v>3837</v>
      </c>
      <c r="E760" s="97" t="s">
        <v>513</v>
      </c>
      <c r="F760" s="97"/>
      <c r="G760" s="97"/>
      <c r="H760" s="97" t="s">
        <v>515</v>
      </c>
      <c r="I760" s="97" t="s">
        <v>3838</v>
      </c>
      <c r="J760" s="97" t="s">
        <v>517</v>
      </c>
      <c r="K760" s="97">
        <v>277826.46899999998</v>
      </c>
      <c r="L760" s="97">
        <v>117972.398</v>
      </c>
      <c r="M760" s="97">
        <v>677759.99399999995</v>
      </c>
      <c r="N760" s="97">
        <v>618023.97010000004</v>
      </c>
      <c r="O760" s="97">
        <v>52.308348809999998</v>
      </c>
      <c r="P760" s="97">
        <v>-6.8596859930000003</v>
      </c>
    </row>
    <row r="761" spans="1:16" x14ac:dyDescent="0.3">
      <c r="A761" s="97" t="s">
        <v>3839</v>
      </c>
      <c r="B761" s="97" t="s">
        <v>2733</v>
      </c>
      <c r="C761" s="97" t="s">
        <v>3840</v>
      </c>
      <c r="D761" s="97" t="s">
        <v>3841</v>
      </c>
      <c r="E761" s="97" t="s">
        <v>2836</v>
      </c>
      <c r="F761" s="97" t="s">
        <v>3842</v>
      </c>
      <c r="G761" s="97"/>
      <c r="H761" s="97" t="s">
        <v>515</v>
      </c>
      <c r="I761" s="97" t="s">
        <v>3843</v>
      </c>
      <c r="J761" s="97" t="s">
        <v>517</v>
      </c>
      <c r="K761" s="97">
        <v>316262.375</v>
      </c>
      <c r="L761" s="97">
        <v>141032</v>
      </c>
      <c r="M761" s="97">
        <v>716187.74509999994</v>
      </c>
      <c r="N761" s="97">
        <v>641078.40099999995</v>
      </c>
      <c r="O761" s="97">
        <v>52.508695760000002</v>
      </c>
      <c r="P761" s="97">
        <v>-6.2883866480000004</v>
      </c>
    </row>
    <row r="762" spans="1:16" x14ac:dyDescent="0.3">
      <c r="A762" s="97" t="s">
        <v>3844</v>
      </c>
      <c r="B762" s="97" t="s">
        <v>3845</v>
      </c>
      <c r="C762" s="97" t="s">
        <v>3845</v>
      </c>
      <c r="D762" s="97" t="s">
        <v>3846</v>
      </c>
      <c r="E762" s="97" t="s">
        <v>3847</v>
      </c>
      <c r="F762" s="97" t="s">
        <v>513</v>
      </c>
      <c r="G762" s="97"/>
      <c r="H762" s="97" t="s">
        <v>515</v>
      </c>
      <c r="I762" s="97" t="s">
        <v>3848</v>
      </c>
      <c r="J762" s="97" t="s">
        <v>517</v>
      </c>
      <c r="K762" s="97">
        <v>281699.09399999998</v>
      </c>
      <c r="L762" s="97">
        <v>112612.016</v>
      </c>
      <c r="M762" s="97">
        <v>681631.75639999995</v>
      </c>
      <c r="N762" s="97">
        <v>612664.72199999995</v>
      </c>
      <c r="O762" s="97">
        <v>52.259625790000001</v>
      </c>
      <c r="P762" s="97">
        <v>-6.8042188880000003</v>
      </c>
    </row>
    <row r="763" spans="1:16" x14ac:dyDescent="0.3">
      <c r="A763" s="97" t="s">
        <v>3849</v>
      </c>
      <c r="B763" s="97" t="s">
        <v>3850</v>
      </c>
      <c r="C763" s="97" t="s">
        <v>3851</v>
      </c>
      <c r="D763" s="97" t="s">
        <v>3852</v>
      </c>
      <c r="E763" s="97" t="s">
        <v>436</v>
      </c>
      <c r="F763" s="97"/>
      <c r="G763" s="97"/>
      <c r="H763" s="97" t="s">
        <v>437</v>
      </c>
      <c r="I763" s="97" t="s">
        <v>3853</v>
      </c>
      <c r="J763" s="97" t="s">
        <v>439</v>
      </c>
      <c r="K763" s="97">
        <v>226084.125</v>
      </c>
      <c r="L763" s="97">
        <v>395119.43800000002</v>
      </c>
      <c r="M763" s="97">
        <v>626030.27240000002</v>
      </c>
      <c r="N763" s="97">
        <v>895111.57880000002</v>
      </c>
      <c r="O763" s="97">
        <v>54.803255679999999</v>
      </c>
      <c r="P763" s="97">
        <v>-7.5951439330000001</v>
      </c>
    </row>
    <row r="764" spans="1:16" x14ac:dyDescent="0.3">
      <c r="A764" s="97" t="s">
        <v>3854</v>
      </c>
      <c r="B764" s="97" t="s">
        <v>3855</v>
      </c>
      <c r="C764" s="97" t="s">
        <v>3856</v>
      </c>
      <c r="D764" s="97" t="s">
        <v>3857</v>
      </c>
      <c r="E764" s="97" t="s">
        <v>3858</v>
      </c>
      <c r="F764" s="97" t="s">
        <v>1616</v>
      </c>
      <c r="G764" s="97"/>
      <c r="H764" s="97" t="s">
        <v>175</v>
      </c>
      <c r="I764" s="97" t="s">
        <v>3859</v>
      </c>
      <c r="J764" s="97" t="s">
        <v>198</v>
      </c>
      <c r="K764" s="97">
        <v>315055.72499999998</v>
      </c>
      <c r="L764" s="97">
        <v>229991.56299999999</v>
      </c>
      <c r="M764" s="97">
        <v>714981.82750000001</v>
      </c>
      <c r="N764" s="97">
        <v>730018.8075</v>
      </c>
      <c r="O764" s="97">
        <v>53.307955300000003</v>
      </c>
      <c r="P764" s="97">
        <v>-6.2746776310000003</v>
      </c>
    </row>
    <row r="765" spans="1:16" x14ac:dyDescent="0.3">
      <c r="A765" s="97" t="s">
        <v>3860</v>
      </c>
      <c r="B765" s="97" t="s">
        <v>589</v>
      </c>
      <c r="C765" s="97" t="s">
        <v>3861</v>
      </c>
      <c r="D765" s="97" t="s">
        <v>3862</v>
      </c>
      <c r="E765" s="97" t="s">
        <v>1053</v>
      </c>
      <c r="F765" s="97" t="s">
        <v>320</v>
      </c>
      <c r="G765" s="97"/>
      <c r="H765" s="97" t="s">
        <v>321</v>
      </c>
      <c r="I765" s="97" t="s">
        <v>3863</v>
      </c>
      <c r="J765" s="97" t="s">
        <v>323</v>
      </c>
      <c r="K765" s="97">
        <v>179823.016</v>
      </c>
      <c r="L765" s="97">
        <v>294748.53100000002</v>
      </c>
      <c r="M765" s="97">
        <v>579778.59649999999</v>
      </c>
      <c r="N765" s="97">
        <v>794762.54440000001</v>
      </c>
      <c r="O765" s="97">
        <v>53.901859430000002</v>
      </c>
      <c r="P765" s="97">
        <v>-8.3076996689999998</v>
      </c>
    </row>
    <row r="766" spans="1:16" x14ac:dyDescent="0.3">
      <c r="A766" s="97" t="s">
        <v>3864</v>
      </c>
      <c r="B766" s="97" t="s">
        <v>3865</v>
      </c>
      <c r="C766" s="97" t="s">
        <v>3866</v>
      </c>
      <c r="D766" s="97" t="s">
        <v>3867</v>
      </c>
      <c r="E766" s="97" t="s">
        <v>3868</v>
      </c>
      <c r="F766" s="97" t="s">
        <v>189</v>
      </c>
      <c r="G766" s="97" t="s">
        <v>190</v>
      </c>
      <c r="H766" s="97" t="s">
        <v>175</v>
      </c>
      <c r="I766" s="97" t="s">
        <v>3869</v>
      </c>
      <c r="J766" s="97" t="s">
        <v>184</v>
      </c>
      <c r="K766" s="97">
        <v>313177.53899999999</v>
      </c>
      <c r="L766" s="97">
        <v>228325.902</v>
      </c>
      <c r="M766" s="97">
        <v>713104.03729999997</v>
      </c>
      <c r="N766" s="97">
        <v>728353.51529999997</v>
      </c>
      <c r="O766" s="97">
        <v>53.293399989999998</v>
      </c>
      <c r="P766" s="97">
        <v>-6.3034336870000001</v>
      </c>
    </row>
    <row r="767" spans="1:16" x14ac:dyDescent="0.3">
      <c r="A767" s="97" t="s">
        <v>3870</v>
      </c>
      <c r="B767" s="97" t="s">
        <v>3871</v>
      </c>
      <c r="C767" s="97" t="s">
        <v>3871</v>
      </c>
      <c r="D767" s="97" t="s">
        <v>3872</v>
      </c>
      <c r="E767" s="97" t="s">
        <v>3873</v>
      </c>
      <c r="F767" s="97" t="s">
        <v>436</v>
      </c>
      <c r="G767" s="97"/>
      <c r="H767" s="97" t="s">
        <v>437</v>
      </c>
      <c r="I767" s="97" t="s">
        <v>3874</v>
      </c>
      <c r="J767" s="97" t="s">
        <v>439</v>
      </c>
      <c r="K767" s="97">
        <v>224552.8</v>
      </c>
      <c r="L767" s="97">
        <v>410089.4</v>
      </c>
      <c r="M767" s="97">
        <v>624499.35660000006</v>
      </c>
      <c r="N767" s="97">
        <v>910078.3236</v>
      </c>
      <c r="O767" s="97">
        <v>54.937800539999998</v>
      </c>
      <c r="P767" s="97">
        <v>-7.6176837429999997</v>
      </c>
    </row>
    <row r="768" spans="1:16" x14ac:dyDescent="0.3">
      <c r="A768" s="97" t="s">
        <v>3875</v>
      </c>
      <c r="B768" s="97" t="s">
        <v>3876</v>
      </c>
      <c r="C768" s="97" t="s">
        <v>3877</v>
      </c>
      <c r="D768" s="97" t="s">
        <v>3878</v>
      </c>
      <c r="E768" s="97" t="s">
        <v>1673</v>
      </c>
      <c r="F768" s="97"/>
      <c r="G768" s="97"/>
      <c r="H768" s="97" t="s">
        <v>151</v>
      </c>
      <c r="I768" s="97" t="s">
        <v>3879</v>
      </c>
      <c r="J768" s="97" t="s">
        <v>153</v>
      </c>
      <c r="K768" s="97">
        <v>100332.38</v>
      </c>
      <c r="L768" s="97">
        <v>109590.599</v>
      </c>
      <c r="M768" s="97">
        <v>500304.087</v>
      </c>
      <c r="N768" s="97">
        <v>609644.93489999999</v>
      </c>
      <c r="O768" s="97">
        <v>52.229515050000003</v>
      </c>
      <c r="P768" s="97">
        <v>-9.4594181509999995</v>
      </c>
    </row>
    <row r="769" spans="1:16" x14ac:dyDescent="0.3">
      <c r="A769" s="97" t="s">
        <v>3880</v>
      </c>
      <c r="B769" s="97" t="s">
        <v>3881</v>
      </c>
      <c r="C769" s="97" t="s">
        <v>3881</v>
      </c>
      <c r="D769" s="97" t="s">
        <v>3882</v>
      </c>
      <c r="E769" s="97" t="s">
        <v>320</v>
      </c>
      <c r="F769" s="97"/>
      <c r="G769" s="97"/>
      <c r="H769" s="97" t="s">
        <v>321</v>
      </c>
      <c r="I769" s="97" t="s">
        <v>3883</v>
      </c>
      <c r="J769" s="97" t="s">
        <v>323</v>
      </c>
      <c r="K769" s="97">
        <v>192448.016</v>
      </c>
      <c r="L769" s="97">
        <v>265066.96899999998</v>
      </c>
      <c r="M769" s="97">
        <v>592400.71799999999</v>
      </c>
      <c r="N769" s="97">
        <v>765087.31030000001</v>
      </c>
      <c r="O769" s="97">
        <v>53.635528350000001</v>
      </c>
      <c r="P769" s="97">
        <v>-8.1149050420000002</v>
      </c>
    </row>
    <row r="770" spans="1:16" x14ac:dyDescent="0.3">
      <c r="A770" s="97" t="s">
        <v>3884</v>
      </c>
      <c r="B770" s="97" t="s">
        <v>3885</v>
      </c>
      <c r="C770" s="97" t="s">
        <v>1773</v>
      </c>
      <c r="D770" s="97" t="s">
        <v>3886</v>
      </c>
      <c r="E770" s="97" t="s">
        <v>289</v>
      </c>
      <c r="F770" s="97"/>
      <c r="G770" s="97"/>
      <c r="H770" s="97" t="s">
        <v>290</v>
      </c>
      <c r="I770" s="97" t="s">
        <v>3887</v>
      </c>
      <c r="J770" s="97" t="s">
        <v>292</v>
      </c>
      <c r="K770" s="97">
        <v>301437.625</v>
      </c>
      <c r="L770" s="97">
        <v>163088.141</v>
      </c>
      <c r="M770" s="97">
        <v>701366.30519999994</v>
      </c>
      <c r="N770" s="97">
        <v>663129.87</v>
      </c>
      <c r="O770" s="97">
        <v>52.709783680000001</v>
      </c>
      <c r="P770" s="97">
        <v>-6.4998843199999996</v>
      </c>
    </row>
    <row r="771" spans="1:16" x14ac:dyDescent="0.3">
      <c r="A771" s="97" t="s">
        <v>3888</v>
      </c>
      <c r="B771" s="97" t="s">
        <v>3889</v>
      </c>
      <c r="C771" s="97" t="s">
        <v>3890</v>
      </c>
      <c r="D771" s="97" t="s">
        <v>3891</v>
      </c>
      <c r="E771" s="97" t="s">
        <v>3892</v>
      </c>
      <c r="F771" s="97" t="s">
        <v>2068</v>
      </c>
      <c r="G771" s="97"/>
      <c r="H771" s="97" t="s">
        <v>175</v>
      </c>
      <c r="I771" s="97" t="s">
        <v>3893</v>
      </c>
      <c r="J771" s="97" t="s">
        <v>198</v>
      </c>
      <c r="K771" s="97">
        <v>315362.31099999999</v>
      </c>
      <c r="L771" s="97">
        <v>237196.79699999999</v>
      </c>
      <c r="M771" s="97">
        <v>715288.38580000005</v>
      </c>
      <c r="N771" s="97">
        <v>737222.48759999999</v>
      </c>
      <c r="O771" s="97">
        <v>53.37259813</v>
      </c>
      <c r="P771" s="97">
        <v>-6.2674584580000001</v>
      </c>
    </row>
    <row r="772" spans="1:16" x14ac:dyDescent="0.3">
      <c r="A772" s="97" t="s">
        <v>3894</v>
      </c>
      <c r="B772" s="97" t="s">
        <v>3895</v>
      </c>
      <c r="C772" s="97" t="s">
        <v>3895</v>
      </c>
      <c r="D772" s="97" t="s">
        <v>3896</v>
      </c>
      <c r="E772" s="97" t="s">
        <v>3897</v>
      </c>
      <c r="F772" s="97"/>
      <c r="G772" s="97"/>
      <c r="H772" s="97" t="s">
        <v>151</v>
      </c>
      <c r="I772" s="97" t="s">
        <v>3898</v>
      </c>
      <c r="J772" s="97" t="s">
        <v>153</v>
      </c>
      <c r="K772" s="97">
        <v>51065.523000000001</v>
      </c>
      <c r="L772" s="97">
        <v>111682.758</v>
      </c>
      <c r="M772" s="97">
        <v>451047.85470000003</v>
      </c>
      <c r="N772" s="97">
        <v>611736.91339999996</v>
      </c>
      <c r="O772" s="97">
        <v>52.237192729999997</v>
      </c>
      <c r="P772" s="97">
        <v>-10.18091394</v>
      </c>
    </row>
    <row r="773" spans="1:16" x14ac:dyDescent="0.3">
      <c r="A773" s="97" t="s">
        <v>3899</v>
      </c>
      <c r="B773" s="97" t="s">
        <v>3900</v>
      </c>
      <c r="C773" s="97" t="s">
        <v>3900</v>
      </c>
      <c r="D773" s="97" t="s">
        <v>3901</v>
      </c>
      <c r="E773" s="97" t="s">
        <v>3902</v>
      </c>
      <c r="F773" s="97"/>
      <c r="G773" s="97"/>
      <c r="H773" s="97" t="s">
        <v>389</v>
      </c>
      <c r="I773" s="97" t="s">
        <v>3903</v>
      </c>
      <c r="J773" s="97" t="s">
        <v>391</v>
      </c>
      <c r="K773" s="97">
        <v>270154.125</v>
      </c>
      <c r="L773" s="97">
        <v>109324.273</v>
      </c>
      <c r="M773" s="97">
        <v>670089.25600000005</v>
      </c>
      <c r="N773" s="97">
        <v>609377.7487</v>
      </c>
      <c r="O773" s="97">
        <v>52.23167643</v>
      </c>
      <c r="P773" s="97">
        <v>-6.9739488300000003</v>
      </c>
    </row>
    <row r="774" spans="1:16" x14ac:dyDescent="0.3">
      <c r="A774" s="97" t="s">
        <v>3904</v>
      </c>
      <c r="B774" s="97" t="s">
        <v>3905</v>
      </c>
      <c r="C774" s="97" t="s">
        <v>3905</v>
      </c>
      <c r="D774" s="97" t="s">
        <v>3906</v>
      </c>
      <c r="E774" s="97" t="s">
        <v>3907</v>
      </c>
      <c r="F774" s="97" t="s">
        <v>3493</v>
      </c>
      <c r="G774" s="97"/>
      <c r="H774" s="97" t="s">
        <v>138</v>
      </c>
      <c r="I774" s="97" t="s">
        <v>3908</v>
      </c>
      <c r="J774" s="97" t="s">
        <v>140</v>
      </c>
      <c r="K774" s="97">
        <v>120132.81299999999</v>
      </c>
      <c r="L774" s="97">
        <v>72663.289000000004</v>
      </c>
      <c r="M774" s="97">
        <v>520100.05330000003</v>
      </c>
      <c r="N774" s="97">
        <v>572725.47109999997</v>
      </c>
      <c r="O774" s="97">
        <v>51.90094612</v>
      </c>
      <c r="P774" s="97">
        <v>-9.1610666540000008</v>
      </c>
    </row>
    <row r="775" spans="1:16" x14ac:dyDescent="0.3">
      <c r="A775" s="97" t="s">
        <v>3909</v>
      </c>
      <c r="B775" s="97" t="s">
        <v>3910</v>
      </c>
      <c r="C775" s="97" t="s">
        <v>3910</v>
      </c>
      <c r="D775" s="97" t="s">
        <v>767</v>
      </c>
      <c r="E775" s="97" t="s">
        <v>449</v>
      </c>
      <c r="F775" s="97"/>
      <c r="G775" s="97"/>
      <c r="H775" s="97" t="s">
        <v>151</v>
      </c>
      <c r="I775" s="97" t="s">
        <v>3911</v>
      </c>
      <c r="J775" s="97" t="s">
        <v>153</v>
      </c>
      <c r="K775" s="97">
        <v>98813.437999999995</v>
      </c>
      <c r="L775" s="97">
        <v>123555.906</v>
      </c>
      <c r="M775" s="97">
        <v>498785.54840000003</v>
      </c>
      <c r="N775" s="97">
        <v>623607.24159999995</v>
      </c>
      <c r="O775" s="97">
        <v>52.354696689999997</v>
      </c>
      <c r="P775" s="97">
        <v>-9.4858322990000001</v>
      </c>
    </row>
    <row r="776" spans="1:16" x14ac:dyDescent="0.3">
      <c r="A776" s="97" t="s">
        <v>3912</v>
      </c>
      <c r="B776" s="97" t="s">
        <v>3913</v>
      </c>
      <c r="C776" s="97" t="s">
        <v>3914</v>
      </c>
      <c r="D776" s="97" t="s">
        <v>3915</v>
      </c>
      <c r="E776" s="97" t="s">
        <v>546</v>
      </c>
      <c r="F776" s="97"/>
      <c r="G776" s="97"/>
      <c r="H776" s="97" t="s">
        <v>546</v>
      </c>
      <c r="I776" s="97" t="s">
        <v>3916</v>
      </c>
      <c r="J776" s="97" t="s">
        <v>548</v>
      </c>
      <c r="K776" s="97">
        <v>160830.875</v>
      </c>
      <c r="L776" s="97">
        <v>335538.375</v>
      </c>
      <c r="M776" s="97">
        <v>560790.76489999995</v>
      </c>
      <c r="N776" s="97">
        <v>835543.70030000003</v>
      </c>
      <c r="O776" s="97">
        <v>54.267203240000001</v>
      </c>
      <c r="P776" s="97">
        <v>-8.6018948099999992</v>
      </c>
    </row>
    <row r="777" spans="1:16" x14ac:dyDescent="0.3">
      <c r="A777" s="97" t="s">
        <v>3917</v>
      </c>
      <c r="B777" s="97" t="s">
        <v>3918</v>
      </c>
      <c r="C777" s="97" t="s">
        <v>3918</v>
      </c>
      <c r="D777" s="97" t="s">
        <v>1014</v>
      </c>
      <c r="E777" s="97" t="s">
        <v>465</v>
      </c>
      <c r="F777" s="97"/>
      <c r="G777" s="97"/>
      <c r="H777" s="97" t="s">
        <v>466</v>
      </c>
      <c r="I777" s="97" t="s">
        <v>3919</v>
      </c>
      <c r="J777" s="97" t="s">
        <v>468</v>
      </c>
      <c r="K777" s="97">
        <v>115665.5</v>
      </c>
      <c r="L777" s="97">
        <v>272397.78100000002</v>
      </c>
      <c r="M777" s="97">
        <v>515634.78460000001</v>
      </c>
      <c r="N777" s="97">
        <v>772416.95369999995</v>
      </c>
      <c r="O777" s="97">
        <v>53.6946394</v>
      </c>
      <c r="P777" s="97">
        <v>-9.2774629619999995</v>
      </c>
    </row>
    <row r="778" spans="1:16" x14ac:dyDescent="0.3">
      <c r="A778" s="97" t="s">
        <v>3920</v>
      </c>
      <c r="B778" s="97" t="s">
        <v>3921</v>
      </c>
      <c r="C778" s="97" t="s">
        <v>3921</v>
      </c>
      <c r="D778" s="97" t="s">
        <v>3922</v>
      </c>
      <c r="E778" s="97" t="s">
        <v>159</v>
      </c>
      <c r="F778" s="97"/>
      <c r="G778" s="97"/>
      <c r="H778" s="97" t="s">
        <v>159</v>
      </c>
      <c r="I778" s="97" t="s">
        <v>3923</v>
      </c>
      <c r="J778" s="97" t="s">
        <v>161</v>
      </c>
      <c r="K778" s="97">
        <v>183055.42199999999</v>
      </c>
      <c r="L778" s="97">
        <v>135420.5</v>
      </c>
      <c r="M778" s="97">
        <v>583009.45109999995</v>
      </c>
      <c r="N778" s="97">
        <v>635468.82259999996</v>
      </c>
      <c r="O778" s="97">
        <v>52.470389590000003</v>
      </c>
      <c r="P778" s="97">
        <v>-8.2500685669999996</v>
      </c>
    </row>
    <row r="779" spans="1:16" x14ac:dyDescent="0.3">
      <c r="A779" s="97" t="s">
        <v>3924</v>
      </c>
      <c r="B779" s="97" t="s">
        <v>3925</v>
      </c>
      <c r="C779" s="97" t="s">
        <v>3926</v>
      </c>
      <c r="D779" s="97" t="s">
        <v>3927</v>
      </c>
      <c r="E779" s="97" t="s">
        <v>3928</v>
      </c>
      <c r="F779" s="97" t="s">
        <v>674</v>
      </c>
      <c r="G779" s="97"/>
      <c r="H779" s="97" t="s">
        <v>466</v>
      </c>
      <c r="I779" s="97" t="s">
        <v>3929</v>
      </c>
      <c r="J779" s="97" t="s">
        <v>468</v>
      </c>
      <c r="K779" s="97">
        <v>67095.641000000003</v>
      </c>
      <c r="L779" s="97">
        <v>335863.65600000002</v>
      </c>
      <c r="M779" s="97">
        <v>467075.7316</v>
      </c>
      <c r="N779" s="97">
        <v>835869.41020000004</v>
      </c>
      <c r="O779" s="97">
        <v>54.25437161</v>
      </c>
      <c r="P779" s="97">
        <v>-10.03999076</v>
      </c>
    </row>
    <row r="780" spans="1:16" x14ac:dyDescent="0.3">
      <c r="A780" s="97" t="s">
        <v>3930</v>
      </c>
      <c r="B780" s="97" t="s">
        <v>3931</v>
      </c>
      <c r="C780" s="97" t="s">
        <v>3931</v>
      </c>
      <c r="D780" s="97" t="s">
        <v>3932</v>
      </c>
      <c r="E780" s="97" t="s">
        <v>3529</v>
      </c>
      <c r="F780" s="97" t="s">
        <v>706</v>
      </c>
      <c r="G780" s="97"/>
      <c r="H780" s="97" t="s">
        <v>307</v>
      </c>
      <c r="I780" s="97" t="s">
        <v>3933</v>
      </c>
      <c r="J780" s="97" t="s">
        <v>309</v>
      </c>
      <c r="K780" s="97">
        <v>180896.859</v>
      </c>
      <c r="L780" s="97">
        <v>238140.641</v>
      </c>
      <c r="M780" s="97">
        <v>580851.90540000005</v>
      </c>
      <c r="N780" s="97">
        <v>738166.84569999995</v>
      </c>
      <c r="O780" s="97">
        <v>53.393311070000003</v>
      </c>
      <c r="P780" s="97">
        <v>-8.2878829419999995</v>
      </c>
    </row>
    <row r="781" spans="1:16" x14ac:dyDescent="0.3">
      <c r="A781" s="97" t="s">
        <v>3934</v>
      </c>
      <c r="B781" s="97" t="s">
        <v>1923</v>
      </c>
      <c r="C781" s="97" t="s">
        <v>3935</v>
      </c>
      <c r="D781" s="97" t="s">
        <v>3009</v>
      </c>
      <c r="E781" s="97" t="s">
        <v>3936</v>
      </c>
      <c r="F781" s="97" t="s">
        <v>465</v>
      </c>
      <c r="G781" s="97"/>
      <c r="H781" s="97" t="s">
        <v>466</v>
      </c>
      <c r="I781" s="97" t="s">
        <v>3937</v>
      </c>
      <c r="J781" s="97" t="s">
        <v>468</v>
      </c>
      <c r="K781" s="97">
        <v>146033.60000000001</v>
      </c>
      <c r="L781" s="97">
        <v>286562.5</v>
      </c>
      <c r="M781" s="97">
        <v>545996.41700000002</v>
      </c>
      <c r="N781" s="97">
        <v>786578.45779999997</v>
      </c>
      <c r="O781" s="97">
        <v>53.825906109999998</v>
      </c>
      <c r="P781" s="97">
        <v>-8.8202675720000006</v>
      </c>
    </row>
    <row r="782" spans="1:16" x14ac:dyDescent="0.3">
      <c r="A782" s="97" t="s">
        <v>3938</v>
      </c>
      <c r="B782" s="97" t="s">
        <v>1442</v>
      </c>
      <c r="C782" s="97" t="s">
        <v>3939</v>
      </c>
      <c r="D782" s="97" t="s">
        <v>3940</v>
      </c>
      <c r="E782" s="97" t="s">
        <v>1163</v>
      </c>
      <c r="F782" s="97" t="s">
        <v>674</v>
      </c>
      <c r="G782" s="97"/>
      <c r="H782" s="97" t="s">
        <v>466</v>
      </c>
      <c r="I782" s="97" t="s">
        <v>3941</v>
      </c>
      <c r="J782" s="97" t="s">
        <v>468</v>
      </c>
      <c r="K782" s="97">
        <v>81689.366999999998</v>
      </c>
      <c r="L782" s="97">
        <v>341834.34399999998</v>
      </c>
      <c r="M782" s="97">
        <v>481666.34419999999</v>
      </c>
      <c r="N782" s="97">
        <v>841838.73360000004</v>
      </c>
      <c r="O782" s="97">
        <v>54.311562219999999</v>
      </c>
      <c r="P782" s="97">
        <v>-9.8185610469999993</v>
      </c>
    </row>
    <row r="783" spans="1:16" x14ac:dyDescent="0.3">
      <c r="A783" s="97" t="s">
        <v>3942</v>
      </c>
      <c r="B783" s="97" t="s">
        <v>3943</v>
      </c>
      <c r="C783" s="97" t="s">
        <v>3944</v>
      </c>
      <c r="D783" s="97" t="s">
        <v>3945</v>
      </c>
      <c r="E783" s="97" t="s">
        <v>449</v>
      </c>
      <c r="F783" s="97"/>
      <c r="G783" s="97"/>
      <c r="H783" s="97" t="s">
        <v>151</v>
      </c>
      <c r="I783" s="97" t="s">
        <v>3946</v>
      </c>
      <c r="J783" s="97" t="s">
        <v>153</v>
      </c>
      <c r="K783" s="97">
        <v>89174.945000000007</v>
      </c>
      <c r="L783" s="97">
        <v>123657.565</v>
      </c>
      <c r="M783" s="97">
        <v>489149.1323</v>
      </c>
      <c r="N783" s="97">
        <v>623708.9314</v>
      </c>
      <c r="O783" s="97">
        <v>52.353747419999998</v>
      </c>
      <c r="P783" s="97">
        <v>-9.6272696240000002</v>
      </c>
    </row>
    <row r="784" spans="1:16" x14ac:dyDescent="0.3">
      <c r="A784" s="97" t="s">
        <v>3947</v>
      </c>
      <c r="B784" s="97" t="s">
        <v>3948</v>
      </c>
      <c r="C784" s="97" t="s">
        <v>3949</v>
      </c>
      <c r="D784" s="97" t="s">
        <v>3950</v>
      </c>
      <c r="E784" s="97" t="s">
        <v>506</v>
      </c>
      <c r="F784" s="97" t="s">
        <v>507</v>
      </c>
      <c r="G784" s="97"/>
      <c r="H784" s="97" t="s">
        <v>203</v>
      </c>
      <c r="I784" s="97" t="s">
        <v>3951</v>
      </c>
      <c r="J784" s="97" t="s">
        <v>205</v>
      </c>
      <c r="K784" s="97">
        <v>289289.99099999998</v>
      </c>
      <c r="L784" s="97">
        <v>219787.44099999999</v>
      </c>
      <c r="M784" s="97">
        <v>689221.58940000006</v>
      </c>
      <c r="N784" s="97">
        <v>719817.02080000006</v>
      </c>
      <c r="O784" s="97">
        <v>53.221259949999997</v>
      </c>
      <c r="P784" s="97">
        <v>-6.6639428890000003</v>
      </c>
    </row>
    <row r="785" spans="1:16" x14ac:dyDescent="0.3">
      <c r="A785" s="97" t="s">
        <v>3952</v>
      </c>
      <c r="B785" s="97" t="s">
        <v>3953</v>
      </c>
      <c r="C785" s="97" t="s">
        <v>3953</v>
      </c>
      <c r="D785" s="97" t="s">
        <v>3954</v>
      </c>
      <c r="E785" s="97" t="s">
        <v>3955</v>
      </c>
      <c r="F785" s="97" t="s">
        <v>729</v>
      </c>
      <c r="G785" s="97"/>
      <c r="H785" s="97" t="s">
        <v>612</v>
      </c>
      <c r="I785" s="97" t="s">
        <v>3956</v>
      </c>
      <c r="J785" s="97" t="s">
        <v>614</v>
      </c>
      <c r="K785" s="97">
        <v>132408.94399999999</v>
      </c>
      <c r="L785" s="97">
        <v>175966.84899999999</v>
      </c>
      <c r="M785" s="97">
        <v>532374.10179999995</v>
      </c>
      <c r="N785" s="97">
        <v>676006.71030000004</v>
      </c>
      <c r="O785" s="97">
        <v>52.83076587</v>
      </c>
      <c r="P785" s="97">
        <v>-9.0035542960000008</v>
      </c>
    </row>
    <row r="786" spans="1:16" x14ac:dyDescent="0.3">
      <c r="A786" s="97" t="s">
        <v>3957</v>
      </c>
      <c r="B786" s="97" t="s">
        <v>3958</v>
      </c>
      <c r="C786" s="97" t="s">
        <v>3959</v>
      </c>
      <c r="D786" s="97" t="s">
        <v>3960</v>
      </c>
      <c r="E786" s="97" t="s">
        <v>1053</v>
      </c>
      <c r="F786" s="97" t="s">
        <v>320</v>
      </c>
      <c r="G786" s="97"/>
      <c r="H786" s="97" t="s">
        <v>321</v>
      </c>
      <c r="I786" s="97" t="s">
        <v>3961</v>
      </c>
      <c r="J786" s="97" t="s">
        <v>323</v>
      </c>
      <c r="K786" s="97">
        <v>180693.158</v>
      </c>
      <c r="L786" s="97">
        <v>302599.21999999997</v>
      </c>
      <c r="M786" s="97">
        <v>580648.59290000005</v>
      </c>
      <c r="N786" s="97">
        <v>802611.53709999996</v>
      </c>
      <c r="O786" s="97">
        <v>53.97242301</v>
      </c>
      <c r="P786" s="97">
        <v>-8.2949585599999995</v>
      </c>
    </row>
    <row r="787" spans="1:16" x14ac:dyDescent="0.3">
      <c r="A787" s="97" t="s">
        <v>3962</v>
      </c>
      <c r="B787" s="97" t="s">
        <v>432</v>
      </c>
      <c r="C787" s="97" t="s">
        <v>3963</v>
      </c>
      <c r="D787" s="97" t="s">
        <v>3964</v>
      </c>
      <c r="E787" s="97" t="s">
        <v>320</v>
      </c>
      <c r="F787" s="97"/>
      <c r="G787" s="97"/>
      <c r="H787" s="97" t="s">
        <v>321</v>
      </c>
      <c r="I787" s="97" t="s">
        <v>3965</v>
      </c>
      <c r="J787" s="97" t="s">
        <v>323</v>
      </c>
      <c r="K787" s="97">
        <v>193167.18799999999</v>
      </c>
      <c r="L787" s="97">
        <v>281272.56300000002</v>
      </c>
      <c r="M787" s="97">
        <v>593119.82160000002</v>
      </c>
      <c r="N787" s="97">
        <v>781289.40879999998</v>
      </c>
      <c r="O787" s="97">
        <v>53.781136250000003</v>
      </c>
      <c r="P787" s="97">
        <v>-8.1043916159999991</v>
      </c>
    </row>
    <row r="788" spans="1:16" x14ac:dyDescent="0.3">
      <c r="A788" s="97" t="s">
        <v>3966</v>
      </c>
      <c r="B788" s="97" t="s">
        <v>3967</v>
      </c>
      <c r="C788" s="97" t="s">
        <v>3968</v>
      </c>
      <c r="D788" s="97" t="s">
        <v>3969</v>
      </c>
      <c r="E788" s="97" t="s">
        <v>388</v>
      </c>
      <c r="F788" s="97"/>
      <c r="G788" s="97"/>
      <c r="H788" s="97" t="s">
        <v>389</v>
      </c>
      <c r="I788" s="97" t="s">
        <v>3970</v>
      </c>
      <c r="J788" s="97" t="s">
        <v>2218</v>
      </c>
      <c r="K788" s="97">
        <v>260522.076</v>
      </c>
      <c r="L788" s="97">
        <v>112312.67</v>
      </c>
      <c r="M788" s="97">
        <v>660459.29729999998</v>
      </c>
      <c r="N788" s="97">
        <v>612365.55350000004</v>
      </c>
      <c r="O788" s="97">
        <v>52.259670560000004</v>
      </c>
      <c r="P788" s="97">
        <v>-7.1143695830000002</v>
      </c>
    </row>
    <row r="789" spans="1:16" x14ac:dyDescent="0.3">
      <c r="A789" s="97" t="s">
        <v>3971</v>
      </c>
      <c r="B789" s="97" t="s">
        <v>3972</v>
      </c>
      <c r="C789" s="97" t="s">
        <v>3973</v>
      </c>
      <c r="D789" s="97" t="s">
        <v>3974</v>
      </c>
      <c r="E789" s="97" t="s">
        <v>196</v>
      </c>
      <c r="F789" s="97"/>
      <c r="G789" s="97"/>
      <c r="H789" s="97" t="s">
        <v>175</v>
      </c>
      <c r="I789" s="97" t="s">
        <v>3975</v>
      </c>
      <c r="J789" s="97" t="s">
        <v>198</v>
      </c>
      <c r="K789" s="97">
        <v>316789.103</v>
      </c>
      <c r="L789" s="97">
        <v>235538.62400000001</v>
      </c>
      <c r="M789" s="97">
        <v>716714.86159999995</v>
      </c>
      <c r="N789" s="97">
        <v>735564.66429999995</v>
      </c>
      <c r="O789" s="97">
        <v>53.357393450000004</v>
      </c>
      <c r="P789" s="97">
        <v>-6.2466441420000001</v>
      </c>
    </row>
    <row r="790" spans="1:16" x14ac:dyDescent="0.3">
      <c r="A790" s="97" t="s">
        <v>3976</v>
      </c>
      <c r="B790" s="97" t="s">
        <v>3977</v>
      </c>
      <c r="C790" s="97" t="s">
        <v>3978</v>
      </c>
      <c r="D790" s="97" t="s">
        <v>1048</v>
      </c>
      <c r="E790" s="97" t="s">
        <v>306</v>
      </c>
      <c r="F790" s="97"/>
      <c r="G790" s="97"/>
      <c r="H790" s="97" t="s">
        <v>307</v>
      </c>
      <c r="I790" s="97" t="s">
        <v>3979</v>
      </c>
      <c r="J790" s="97" t="s">
        <v>309</v>
      </c>
      <c r="K790" s="97">
        <v>162354.09400000001</v>
      </c>
      <c r="L790" s="97">
        <v>212698.68799999999</v>
      </c>
      <c r="M790" s="97">
        <v>562312.9987</v>
      </c>
      <c r="N790" s="97">
        <v>712730.47380000004</v>
      </c>
      <c r="O790" s="97">
        <v>53.163727489999999</v>
      </c>
      <c r="P790" s="97">
        <v>-8.5635807320000001</v>
      </c>
    </row>
    <row r="791" spans="1:16" x14ac:dyDescent="0.3">
      <c r="A791" s="97" t="s">
        <v>3980</v>
      </c>
      <c r="B791" s="97" t="s">
        <v>3981</v>
      </c>
      <c r="C791" s="97" t="s">
        <v>3982</v>
      </c>
      <c r="D791" s="97" t="s">
        <v>981</v>
      </c>
      <c r="E791" s="97" t="s">
        <v>321</v>
      </c>
      <c r="F791" s="97"/>
      <c r="G791" s="97"/>
      <c r="H791" s="97" t="s">
        <v>321</v>
      </c>
      <c r="I791" s="97" t="s">
        <v>3983</v>
      </c>
      <c r="J791" s="97" t="s">
        <v>323</v>
      </c>
      <c r="K791" s="97">
        <v>187036.18100000001</v>
      </c>
      <c r="L791" s="97">
        <v>264242.58299999998</v>
      </c>
      <c r="M791" s="97">
        <v>586990.04449999996</v>
      </c>
      <c r="N791" s="97">
        <v>764263.13089999999</v>
      </c>
      <c r="O791" s="97">
        <v>53.628015429999998</v>
      </c>
      <c r="P791" s="97">
        <v>-8.196682333</v>
      </c>
    </row>
    <row r="792" spans="1:16" x14ac:dyDescent="0.3">
      <c r="A792" s="97" t="s">
        <v>3984</v>
      </c>
      <c r="B792" s="97" t="s">
        <v>3985</v>
      </c>
      <c r="C792" s="97" t="s">
        <v>3986</v>
      </c>
      <c r="D792" s="97" t="s">
        <v>3987</v>
      </c>
      <c r="E792" s="97" t="s">
        <v>418</v>
      </c>
      <c r="F792" s="97" t="s">
        <v>224</v>
      </c>
      <c r="G792" s="97"/>
      <c r="H792" s="97" t="s">
        <v>225</v>
      </c>
      <c r="I792" s="97" t="s">
        <v>3988</v>
      </c>
      <c r="J792" s="97" t="s">
        <v>227</v>
      </c>
      <c r="K792" s="97">
        <v>299418.10399999999</v>
      </c>
      <c r="L792" s="97">
        <v>303680.87599999999</v>
      </c>
      <c r="M792" s="97">
        <v>699347.9669</v>
      </c>
      <c r="N792" s="97">
        <v>803692.32790000003</v>
      </c>
      <c r="O792" s="97">
        <v>53.972954700000003</v>
      </c>
      <c r="P792" s="97">
        <v>-6.4856442090000002</v>
      </c>
    </row>
    <row r="793" spans="1:16" x14ac:dyDescent="0.3">
      <c r="A793" s="97" t="s">
        <v>3989</v>
      </c>
      <c r="B793" s="97" t="s">
        <v>3990</v>
      </c>
      <c r="C793" s="97" t="s">
        <v>3991</v>
      </c>
      <c r="D793" s="97" t="s">
        <v>3992</v>
      </c>
      <c r="E793" s="97" t="s">
        <v>3992</v>
      </c>
      <c r="F793" s="97" t="s">
        <v>246</v>
      </c>
      <c r="G793" s="97"/>
      <c r="H793" s="97" t="s">
        <v>247</v>
      </c>
      <c r="I793" s="97" t="s">
        <v>3993</v>
      </c>
      <c r="J793" s="97" t="s">
        <v>249</v>
      </c>
      <c r="K793" s="97">
        <v>288323.31300000002</v>
      </c>
      <c r="L793" s="97">
        <v>264344.31300000002</v>
      </c>
      <c r="M793" s="97">
        <v>688255.35679999995</v>
      </c>
      <c r="N793" s="97">
        <v>764364.29879999999</v>
      </c>
      <c r="O793" s="97">
        <v>53.621651700000001</v>
      </c>
      <c r="P793" s="97">
        <v>-6.6659360909999998</v>
      </c>
    </row>
    <row r="794" spans="1:16" x14ac:dyDescent="0.3">
      <c r="A794" s="97" t="s">
        <v>3994</v>
      </c>
      <c r="B794" s="97" t="s">
        <v>3995</v>
      </c>
      <c r="C794" s="97" t="s">
        <v>3995</v>
      </c>
      <c r="D794" s="97" t="s">
        <v>3996</v>
      </c>
      <c r="E794" s="97" t="s">
        <v>3997</v>
      </c>
      <c r="F794" s="97" t="s">
        <v>465</v>
      </c>
      <c r="G794" s="97"/>
      <c r="H794" s="97" t="s">
        <v>466</v>
      </c>
      <c r="I794" s="97" t="s">
        <v>3998</v>
      </c>
      <c r="J794" s="97" t="s">
        <v>468</v>
      </c>
      <c r="K794" s="97">
        <v>143075.69399999999</v>
      </c>
      <c r="L794" s="97">
        <v>296879.42599999998</v>
      </c>
      <c r="M794" s="97">
        <v>543039.2034</v>
      </c>
      <c r="N794" s="97">
        <v>796893.1764</v>
      </c>
      <c r="O794" s="97">
        <v>53.918269440000003</v>
      </c>
      <c r="P794" s="97">
        <v>-8.8670945490000008</v>
      </c>
    </row>
    <row r="795" spans="1:16" x14ac:dyDescent="0.3">
      <c r="A795" s="97" t="s">
        <v>3999</v>
      </c>
      <c r="B795" s="97" t="s">
        <v>4000</v>
      </c>
      <c r="C795" s="97" t="s">
        <v>4000</v>
      </c>
      <c r="D795" s="97" t="s">
        <v>4001</v>
      </c>
      <c r="E795" s="97" t="s">
        <v>1394</v>
      </c>
      <c r="F795" s="97"/>
      <c r="G795" s="97"/>
      <c r="H795" s="97" t="s">
        <v>334</v>
      </c>
      <c r="I795" s="97" t="s">
        <v>4002</v>
      </c>
      <c r="J795" s="97" t="s">
        <v>336</v>
      </c>
      <c r="K795" s="97">
        <v>184511.484</v>
      </c>
      <c r="L795" s="97">
        <v>330276.78100000002</v>
      </c>
      <c r="M795" s="97">
        <v>584466.24369999999</v>
      </c>
      <c r="N795" s="97">
        <v>830283.11399999994</v>
      </c>
      <c r="O795" s="97">
        <v>54.221200699999997</v>
      </c>
      <c r="P795" s="97">
        <v>-8.2381899470000004</v>
      </c>
    </row>
    <row r="796" spans="1:16" x14ac:dyDescent="0.3">
      <c r="A796" s="97" t="s">
        <v>4003</v>
      </c>
      <c r="B796" s="97" t="s">
        <v>4004</v>
      </c>
      <c r="C796" s="97" t="s">
        <v>4004</v>
      </c>
      <c r="D796" s="97" t="s">
        <v>4005</v>
      </c>
      <c r="E796" s="97" t="s">
        <v>380</v>
      </c>
      <c r="F796" s="97"/>
      <c r="G796" s="97"/>
      <c r="H796" s="97" t="s">
        <v>381</v>
      </c>
      <c r="I796" s="97" t="s">
        <v>4006</v>
      </c>
      <c r="J796" s="97" t="s">
        <v>383</v>
      </c>
      <c r="K796" s="97">
        <v>248760.95300000001</v>
      </c>
      <c r="L796" s="97">
        <v>301767.125</v>
      </c>
      <c r="M796" s="97">
        <v>648701.71880000003</v>
      </c>
      <c r="N796" s="97">
        <v>801779.25870000001</v>
      </c>
      <c r="O796" s="97">
        <v>53.963014129999998</v>
      </c>
      <c r="P796" s="97">
        <v>-7.2578391069999997</v>
      </c>
    </row>
    <row r="797" spans="1:16" x14ac:dyDescent="0.3">
      <c r="A797" s="97" t="s">
        <v>4007</v>
      </c>
      <c r="B797" s="97" t="s">
        <v>4008</v>
      </c>
      <c r="C797" s="97" t="s">
        <v>4009</v>
      </c>
      <c r="D797" s="97" t="s">
        <v>4010</v>
      </c>
      <c r="E797" s="97" t="s">
        <v>232</v>
      </c>
      <c r="F797" s="97" t="s">
        <v>898</v>
      </c>
      <c r="G797" s="97"/>
      <c r="H797" s="97" t="s">
        <v>232</v>
      </c>
      <c r="I797" s="97" t="s">
        <v>4011</v>
      </c>
      <c r="J797" s="97" t="s">
        <v>234</v>
      </c>
      <c r="K797" s="97">
        <v>236434.82800000001</v>
      </c>
      <c r="L797" s="97">
        <v>279709.81300000002</v>
      </c>
      <c r="M797" s="97">
        <v>636378.13179999997</v>
      </c>
      <c r="N797" s="97">
        <v>779726.76470000006</v>
      </c>
      <c r="O797" s="97">
        <v>53.765869670000001</v>
      </c>
      <c r="P797" s="97">
        <v>-7.4482394210000002</v>
      </c>
    </row>
    <row r="798" spans="1:16" x14ac:dyDescent="0.3">
      <c r="A798" s="97" t="s">
        <v>4012</v>
      </c>
      <c r="B798" s="97" t="s">
        <v>4013</v>
      </c>
      <c r="C798" s="97" t="s">
        <v>4013</v>
      </c>
      <c r="D798" s="97" t="s">
        <v>4014</v>
      </c>
      <c r="E798" s="97" t="s">
        <v>3689</v>
      </c>
      <c r="F798" s="97" t="s">
        <v>4015</v>
      </c>
      <c r="G798" s="97"/>
      <c r="H798" s="97" t="s">
        <v>175</v>
      </c>
      <c r="I798" s="97" t="s">
        <v>4016</v>
      </c>
      <c r="J798" s="97" t="s">
        <v>659</v>
      </c>
      <c r="K798" s="97">
        <v>326540.47200000001</v>
      </c>
      <c r="L798" s="97">
        <v>226991.82699999999</v>
      </c>
      <c r="M798" s="97">
        <v>726464.08470000001</v>
      </c>
      <c r="N798" s="97">
        <v>727019.6568</v>
      </c>
      <c r="O798" s="97">
        <v>53.278401170000002</v>
      </c>
      <c r="P798" s="97">
        <v>-6.1036769450000001</v>
      </c>
    </row>
    <row r="799" spans="1:16" x14ac:dyDescent="0.3">
      <c r="A799" s="97" t="s">
        <v>4017</v>
      </c>
      <c r="B799" s="97" t="s">
        <v>4018</v>
      </c>
      <c r="C799" s="97" t="s">
        <v>4019</v>
      </c>
      <c r="D799" s="97" t="s">
        <v>4020</v>
      </c>
      <c r="E799" s="97" t="s">
        <v>1488</v>
      </c>
      <c r="F799" s="97"/>
      <c r="G799" s="97"/>
      <c r="H799" s="97" t="s">
        <v>138</v>
      </c>
      <c r="I799" s="97" t="s">
        <v>4021</v>
      </c>
      <c r="J799" s="97" t="s">
        <v>140</v>
      </c>
      <c r="K799" s="97">
        <v>100361.227</v>
      </c>
      <c r="L799" s="97">
        <v>48057.222999999998</v>
      </c>
      <c r="M799" s="97">
        <v>500332.59029999998</v>
      </c>
      <c r="N799" s="97">
        <v>548124.81330000004</v>
      </c>
      <c r="O799" s="97">
        <v>51.676689879999998</v>
      </c>
      <c r="P799" s="97">
        <v>-9.4411647040000002</v>
      </c>
    </row>
    <row r="800" spans="1:16" x14ac:dyDescent="0.3">
      <c r="A800" s="97" t="s">
        <v>4022</v>
      </c>
      <c r="B800" s="97" t="s">
        <v>4023</v>
      </c>
      <c r="C800" s="97" t="s">
        <v>4024</v>
      </c>
      <c r="D800" s="97" t="s">
        <v>4025</v>
      </c>
      <c r="E800" s="97" t="s">
        <v>4026</v>
      </c>
      <c r="F800" s="97"/>
      <c r="G800" s="97"/>
      <c r="H800" s="97" t="s">
        <v>138</v>
      </c>
      <c r="I800" s="97" t="s">
        <v>4027</v>
      </c>
      <c r="J800" s="97" t="s">
        <v>140</v>
      </c>
      <c r="K800" s="97">
        <v>136483.90599999999</v>
      </c>
      <c r="L800" s="97">
        <v>80963.460999999996</v>
      </c>
      <c r="M800" s="97">
        <v>536447.67009999999</v>
      </c>
      <c r="N800" s="97">
        <v>581023.76599999995</v>
      </c>
      <c r="O800" s="97">
        <v>51.977634029999997</v>
      </c>
      <c r="P800" s="97">
        <v>-8.9250817189999996</v>
      </c>
    </row>
    <row r="801" spans="1:16" x14ac:dyDescent="0.3">
      <c r="A801" s="97" t="s">
        <v>4028</v>
      </c>
      <c r="B801" s="97" t="s">
        <v>4029</v>
      </c>
      <c r="C801" s="97" t="s">
        <v>4030</v>
      </c>
      <c r="D801" s="97" t="s">
        <v>4031</v>
      </c>
      <c r="E801" s="97" t="s">
        <v>950</v>
      </c>
      <c r="F801" s="97" t="s">
        <v>131</v>
      </c>
      <c r="G801" s="97"/>
      <c r="H801" s="97" t="s">
        <v>123</v>
      </c>
      <c r="I801" s="97" t="s">
        <v>4032</v>
      </c>
      <c r="J801" s="97" t="s">
        <v>125</v>
      </c>
      <c r="K801" s="97">
        <v>286003.03100000002</v>
      </c>
      <c r="L801" s="97">
        <v>307857.25</v>
      </c>
      <c r="M801" s="97">
        <v>685935.80610000005</v>
      </c>
      <c r="N801" s="97">
        <v>807867.87349999999</v>
      </c>
      <c r="O801" s="97">
        <v>54.012868259999998</v>
      </c>
      <c r="P801" s="97">
        <v>-6.6888433389999999</v>
      </c>
    </row>
    <row r="802" spans="1:16" x14ac:dyDescent="0.3">
      <c r="A802" s="97" t="s">
        <v>4033</v>
      </c>
      <c r="B802" s="97" t="s">
        <v>4034</v>
      </c>
      <c r="C802" s="97" t="s">
        <v>4034</v>
      </c>
      <c r="D802" s="97" t="s">
        <v>4035</v>
      </c>
      <c r="E802" s="97" t="s">
        <v>950</v>
      </c>
      <c r="F802" s="97" t="s">
        <v>131</v>
      </c>
      <c r="G802" s="97"/>
      <c r="H802" s="97" t="s">
        <v>123</v>
      </c>
      <c r="I802" s="97" t="s">
        <v>4036</v>
      </c>
      <c r="J802" s="97" t="s">
        <v>125</v>
      </c>
      <c r="K802" s="97">
        <v>281799.25</v>
      </c>
      <c r="L802" s="97">
        <v>309587.75</v>
      </c>
      <c r="M802" s="97">
        <v>681732.9399</v>
      </c>
      <c r="N802" s="97">
        <v>809598.02300000004</v>
      </c>
      <c r="O802" s="97">
        <v>54.029093699999997</v>
      </c>
      <c r="P802" s="97">
        <v>-6.7524858659999998</v>
      </c>
    </row>
    <row r="803" spans="1:16" x14ac:dyDescent="0.3">
      <c r="A803" s="97" t="s">
        <v>4037</v>
      </c>
      <c r="B803" s="97" t="s">
        <v>4038</v>
      </c>
      <c r="C803" s="97" t="s">
        <v>4039</v>
      </c>
      <c r="D803" s="97" t="s">
        <v>4040</v>
      </c>
      <c r="E803" s="97" t="s">
        <v>4041</v>
      </c>
      <c r="F803" s="97" t="s">
        <v>4042</v>
      </c>
      <c r="G803" s="97"/>
      <c r="H803" s="97" t="s">
        <v>232</v>
      </c>
      <c r="I803" s="97" t="s">
        <v>4043</v>
      </c>
      <c r="J803" s="97" t="s">
        <v>234</v>
      </c>
      <c r="K803" s="97">
        <v>212043.391</v>
      </c>
      <c r="L803" s="97">
        <v>263895.5</v>
      </c>
      <c r="M803" s="97">
        <v>611991.86510000005</v>
      </c>
      <c r="N803" s="97">
        <v>763915.98910000001</v>
      </c>
      <c r="O803" s="97">
        <v>53.624920160000002</v>
      </c>
      <c r="P803" s="97">
        <v>-7.8187222680000001</v>
      </c>
    </row>
    <row r="804" spans="1:16" x14ac:dyDescent="0.3">
      <c r="A804" s="97" t="s">
        <v>4044</v>
      </c>
      <c r="B804" s="97" t="s">
        <v>4045</v>
      </c>
      <c r="C804" s="97" t="s">
        <v>4046</v>
      </c>
      <c r="D804" s="97" t="s">
        <v>4047</v>
      </c>
      <c r="E804" s="97" t="s">
        <v>522</v>
      </c>
      <c r="F804" s="97" t="s">
        <v>158</v>
      </c>
      <c r="G804" s="97"/>
      <c r="H804" s="97" t="s">
        <v>159</v>
      </c>
      <c r="I804" s="97" t="s">
        <v>4048</v>
      </c>
      <c r="J804" s="97" t="s">
        <v>161</v>
      </c>
      <c r="K804" s="97">
        <v>184429.68799999999</v>
      </c>
      <c r="L804" s="97">
        <v>132457.56299999999</v>
      </c>
      <c r="M804" s="97">
        <v>584383.40509999997</v>
      </c>
      <c r="N804" s="97">
        <v>632506.51639999996</v>
      </c>
      <c r="O804" s="97">
        <v>52.443804780000001</v>
      </c>
      <c r="P804" s="97">
        <v>-8.2297081649999999</v>
      </c>
    </row>
    <row r="805" spans="1:16" x14ac:dyDescent="0.3">
      <c r="A805" s="97" t="s">
        <v>4049</v>
      </c>
      <c r="B805" s="97" t="s">
        <v>4050</v>
      </c>
      <c r="C805" s="97" t="s">
        <v>4051</v>
      </c>
      <c r="D805" s="97" t="s">
        <v>4052</v>
      </c>
      <c r="E805" s="97" t="s">
        <v>849</v>
      </c>
      <c r="F805" s="97" t="s">
        <v>4053</v>
      </c>
      <c r="G805" s="97"/>
      <c r="H805" s="97" t="s">
        <v>211</v>
      </c>
      <c r="I805" s="97" t="s">
        <v>4054</v>
      </c>
      <c r="J805" s="97" t="s">
        <v>213</v>
      </c>
      <c r="K805" s="97">
        <v>270647.82900000003</v>
      </c>
      <c r="L805" s="97">
        <v>133943.46299999999</v>
      </c>
      <c r="M805" s="97">
        <v>670582.9852</v>
      </c>
      <c r="N805" s="97">
        <v>633991.63359999994</v>
      </c>
      <c r="O805" s="97">
        <v>52.452818020000002</v>
      </c>
      <c r="P805" s="97">
        <v>-6.9615524740000003</v>
      </c>
    </row>
    <row r="806" spans="1:16" x14ac:dyDescent="0.3">
      <c r="A806" s="97" t="s">
        <v>4055</v>
      </c>
      <c r="B806" s="97" t="s">
        <v>4056</v>
      </c>
      <c r="C806" s="97" t="s">
        <v>4057</v>
      </c>
      <c r="D806" s="97" t="s">
        <v>4058</v>
      </c>
      <c r="E806" s="97" t="s">
        <v>3000</v>
      </c>
      <c r="F806" s="97"/>
      <c r="G806" s="97"/>
      <c r="H806" s="97" t="s">
        <v>138</v>
      </c>
      <c r="I806" s="97" t="s">
        <v>4059</v>
      </c>
      <c r="J806" s="97" t="s">
        <v>140</v>
      </c>
      <c r="K806" s="97">
        <v>193445.266</v>
      </c>
      <c r="L806" s="97">
        <v>72992.422000000006</v>
      </c>
      <c r="M806" s="97">
        <v>593396.72030000004</v>
      </c>
      <c r="N806" s="97">
        <v>573054.13430000003</v>
      </c>
      <c r="O806" s="97">
        <v>51.909588550000002</v>
      </c>
      <c r="P806" s="97">
        <v>-8.0959724739999999</v>
      </c>
    </row>
    <row r="807" spans="1:16" x14ac:dyDescent="0.3">
      <c r="A807" s="97" t="s">
        <v>4060</v>
      </c>
      <c r="B807" s="97" t="s">
        <v>4061</v>
      </c>
      <c r="C807" s="97" t="s">
        <v>4061</v>
      </c>
      <c r="D807" s="97" t="s">
        <v>4062</v>
      </c>
      <c r="E807" s="97" t="s">
        <v>1610</v>
      </c>
      <c r="F807" s="97" t="s">
        <v>436</v>
      </c>
      <c r="G807" s="97"/>
      <c r="H807" s="97" t="s">
        <v>437</v>
      </c>
      <c r="I807" s="97" t="s">
        <v>4063</v>
      </c>
      <c r="J807" s="97" t="s">
        <v>439</v>
      </c>
      <c r="K807" s="97">
        <v>221750.109</v>
      </c>
      <c r="L807" s="97">
        <v>417074.93800000002</v>
      </c>
      <c r="M807" s="97">
        <v>621697.3064</v>
      </c>
      <c r="N807" s="97">
        <v>917062.37139999995</v>
      </c>
      <c r="O807" s="97">
        <v>55.000677189999998</v>
      </c>
      <c r="P807" s="97">
        <v>-7.6608810580000002</v>
      </c>
    </row>
    <row r="808" spans="1:16" x14ac:dyDescent="0.3">
      <c r="A808" s="97" t="s">
        <v>4064</v>
      </c>
      <c r="B808" s="97" t="s">
        <v>4065</v>
      </c>
      <c r="C808" s="97" t="s">
        <v>4066</v>
      </c>
      <c r="D808" s="97" t="s">
        <v>4067</v>
      </c>
      <c r="E808" s="97" t="s">
        <v>712</v>
      </c>
      <c r="F808" s="97" t="s">
        <v>713</v>
      </c>
      <c r="G808" s="97" t="s">
        <v>3842</v>
      </c>
      <c r="H808" s="97" t="s">
        <v>515</v>
      </c>
      <c r="I808" s="97" t="s">
        <v>4068</v>
      </c>
      <c r="J808" s="97" t="s">
        <v>517</v>
      </c>
      <c r="K808" s="97">
        <v>290366.75</v>
      </c>
      <c r="L808" s="97">
        <v>157006.31299999999</v>
      </c>
      <c r="M808" s="97">
        <v>690297.78229999996</v>
      </c>
      <c r="N808" s="97">
        <v>657049.41090000002</v>
      </c>
      <c r="O808" s="97">
        <v>52.657106710000001</v>
      </c>
      <c r="P808" s="97">
        <v>-6.6653024030000001</v>
      </c>
    </row>
    <row r="809" spans="1:16" x14ac:dyDescent="0.3">
      <c r="A809" s="97" t="s">
        <v>4069</v>
      </c>
      <c r="B809" s="97" t="s">
        <v>4070</v>
      </c>
      <c r="C809" s="97" t="s">
        <v>4070</v>
      </c>
      <c r="D809" s="97" t="s">
        <v>4071</v>
      </c>
      <c r="E809" s="97" t="s">
        <v>858</v>
      </c>
      <c r="F809" s="97" t="s">
        <v>1394</v>
      </c>
      <c r="G809" s="97"/>
      <c r="H809" s="97" t="s">
        <v>334</v>
      </c>
      <c r="I809" s="97" t="s">
        <v>4072</v>
      </c>
      <c r="J809" s="97" t="s">
        <v>336</v>
      </c>
      <c r="K809" s="97">
        <v>210862.5</v>
      </c>
      <c r="L809" s="97">
        <v>307741.875</v>
      </c>
      <c r="M809" s="97">
        <v>610811.46239999996</v>
      </c>
      <c r="N809" s="97">
        <v>807752.92319999996</v>
      </c>
      <c r="O809" s="97">
        <v>54.018872029999997</v>
      </c>
      <c r="P809" s="97">
        <v>-7.8350258559999997</v>
      </c>
    </row>
    <row r="810" spans="1:16" x14ac:dyDescent="0.3">
      <c r="A810" s="97" t="s">
        <v>4073</v>
      </c>
      <c r="B810" s="97" t="s">
        <v>4074</v>
      </c>
      <c r="C810" s="97" t="s">
        <v>4075</v>
      </c>
      <c r="D810" s="97" t="s">
        <v>4076</v>
      </c>
      <c r="E810" s="97" t="s">
        <v>693</v>
      </c>
      <c r="F810" s="97" t="s">
        <v>694</v>
      </c>
      <c r="G810" s="97"/>
      <c r="H810" s="97" t="s">
        <v>437</v>
      </c>
      <c r="I810" s="97" t="s">
        <v>4077</v>
      </c>
      <c r="J810" s="97" t="s">
        <v>439</v>
      </c>
      <c r="K810" s="97">
        <v>202151.5</v>
      </c>
      <c r="L810" s="97">
        <v>413308.6</v>
      </c>
      <c r="M810" s="97">
        <v>602102.89980000001</v>
      </c>
      <c r="N810" s="97">
        <v>913296.9486</v>
      </c>
      <c r="O810" s="97">
        <v>54.96731501</v>
      </c>
      <c r="P810" s="97">
        <v>-7.9671599500000001</v>
      </c>
    </row>
    <row r="811" spans="1:16" x14ac:dyDescent="0.3">
      <c r="A811" s="97" t="s">
        <v>4078</v>
      </c>
      <c r="B811" s="97" t="s">
        <v>4079</v>
      </c>
      <c r="C811" s="97" t="s">
        <v>4079</v>
      </c>
      <c r="D811" s="97" t="s">
        <v>2758</v>
      </c>
      <c r="E811" s="97" t="s">
        <v>1053</v>
      </c>
      <c r="F811" s="97" t="s">
        <v>320</v>
      </c>
      <c r="G811" s="97"/>
      <c r="H811" s="97" t="s">
        <v>546</v>
      </c>
      <c r="I811" s="97" t="s">
        <v>4080</v>
      </c>
      <c r="J811" s="97" t="s">
        <v>548</v>
      </c>
      <c r="K811" s="97">
        <v>174168.81299999999</v>
      </c>
      <c r="L811" s="97">
        <v>320028.84399999998</v>
      </c>
      <c r="M811" s="97">
        <v>574125.74650000001</v>
      </c>
      <c r="N811" s="97">
        <v>820037.44030000002</v>
      </c>
      <c r="O811" s="97">
        <v>54.128720919999999</v>
      </c>
      <c r="P811" s="97">
        <v>-8.3958645799999996</v>
      </c>
    </row>
    <row r="812" spans="1:16" x14ac:dyDescent="0.3">
      <c r="A812" s="97" t="s">
        <v>4081</v>
      </c>
      <c r="B812" s="97" t="s">
        <v>4082</v>
      </c>
      <c r="C812" s="97" t="s">
        <v>4083</v>
      </c>
      <c r="D812" s="97" t="s">
        <v>1552</v>
      </c>
      <c r="E812" s="97" t="s">
        <v>611</v>
      </c>
      <c r="F812" s="97"/>
      <c r="G812" s="97"/>
      <c r="H812" s="97" t="s">
        <v>612</v>
      </c>
      <c r="I812" s="97" t="s">
        <v>4084</v>
      </c>
      <c r="J812" s="97" t="s">
        <v>614</v>
      </c>
      <c r="K812" s="97">
        <v>104696.32799999999</v>
      </c>
      <c r="L812" s="97">
        <v>175462.92199999999</v>
      </c>
      <c r="M812" s="97">
        <v>504667.4535</v>
      </c>
      <c r="N812" s="97">
        <v>675503.04200000002</v>
      </c>
      <c r="O812" s="97">
        <v>52.822053439999998</v>
      </c>
      <c r="P812" s="97">
        <v>-9.4144514140000002</v>
      </c>
    </row>
    <row r="813" spans="1:16" x14ac:dyDescent="0.3">
      <c r="A813" s="97" t="s">
        <v>4085</v>
      </c>
      <c r="B813" s="97" t="s">
        <v>4086</v>
      </c>
      <c r="C813" s="97" t="s">
        <v>4086</v>
      </c>
      <c r="D813" s="97" t="s">
        <v>4087</v>
      </c>
      <c r="E813" s="97" t="s">
        <v>4088</v>
      </c>
      <c r="F813" s="97" t="s">
        <v>586</v>
      </c>
      <c r="G813" s="97"/>
      <c r="H813" s="97" t="s">
        <v>540</v>
      </c>
      <c r="I813" s="97" t="s">
        <v>4089</v>
      </c>
      <c r="J813" s="97" t="s">
        <v>542</v>
      </c>
      <c r="K813" s="97">
        <v>169250.67199999999</v>
      </c>
      <c r="L813" s="97">
        <v>146431.375</v>
      </c>
      <c r="M813" s="97">
        <v>569207.73400000005</v>
      </c>
      <c r="N813" s="97">
        <v>646477.40020000003</v>
      </c>
      <c r="O813" s="97">
        <v>52.568729849999997</v>
      </c>
      <c r="P813" s="97">
        <v>-8.4542175139999998</v>
      </c>
    </row>
    <row r="814" spans="1:16" x14ac:dyDescent="0.3">
      <c r="A814" s="97" t="s">
        <v>4090</v>
      </c>
      <c r="B814" s="97" t="s">
        <v>4091</v>
      </c>
      <c r="C814" s="97" t="s">
        <v>4091</v>
      </c>
      <c r="D814" s="97" t="s">
        <v>734</v>
      </c>
      <c r="E814" s="97" t="s">
        <v>736</v>
      </c>
      <c r="F814" s="97"/>
      <c r="G814" s="97"/>
      <c r="H814" s="97" t="s">
        <v>175</v>
      </c>
      <c r="I814" s="97" t="s">
        <v>4092</v>
      </c>
      <c r="J814" s="97" t="s">
        <v>198</v>
      </c>
      <c r="K814" s="97">
        <v>318225.90600000002</v>
      </c>
      <c r="L814" s="97">
        <v>234008.03099999999</v>
      </c>
      <c r="M814" s="97">
        <v>718151.34699999995</v>
      </c>
      <c r="N814" s="97">
        <v>734034.39339999994</v>
      </c>
      <c r="O814" s="97">
        <v>53.343328749999998</v>
      </c>
      <c r="P814" s="97">
        <v>-6.2256467899999999</v>
      </c>
    </row>
    <row r="815" spans="1:16" x14ac:dyDescent="0.3">
      <c r="A815" s="97" t="s">
        <v>4093</v>
      </c>
      <c r="B815" s="97" t="s">
        <v>4094</v>
      </c>
      <c r="C815" s="97" t="s">
        <v>4094</v>
      </c>
      <c r="D815" s="97" t="s">
        <v>4095</v>
      </c>
      <c r="E815" s="97" t="s">
        <v>320</v>
      </c>
      <c r="F815" s="97"/>
      <c r="G815" s="97"/>
      <c r="H815" s="97" t="s">
        <v>321</v>
      </c>
      <c r="I815" s="97" t="s">
        <v>4096</v>
      </c>
      <c r="J815" s="97" t="s">
        <v>323</v>
      </c>
      <c r="K815" s="97">
        <v>164271.28099999999</v>
      </c>
      <c r="L815" s="97">
        <v>290451.96899999998</v>
      </c>
      <c r="M815" s="97">
        <v>564230.18920000002</v>
      </c>
      <c r="N815" s="97">
        <v>790466.99120000005</v>
      </c>
      <c r="O815" s="97">
        <v>53.862421470000001</v>
      </c>
      <c r="P815" s="97">
        <v>-8.5437822190000006</v>
      </c>
    </row>
    <row r="816" spans="1:16" x14ac:dyDescent="0.3">
      <c r="A816" s="97" t="s">
        <v>4097</v>
      </c>
      <c r="B816" s="97" t="s">
        <v>4098</v>
      </c>
      <c r="C816" s="97" t="s">
        <v>4098</v>
      </c>
      <c r="D816" s="97" t="s">
        <v>4099</v>
      </c>
      <c r="E816" s="97" t="s">
        <v>741</v>
      </c>
      <c r="F816" s="97" t="s">
        <v>1135</v>
      </c>
      <c r="G816" s="97"/>
      <c r="H816" s="97" t="s">
        <v>466</v>
      </c>
      <c r="I816" s="97" t="s">
        <v>4100</v>
      </c>
      <c r="J816" s="97" t="s">
        <v>468</v>
      </c>
      <c r="K816" s="97">
        <v>126147.45299999999</v>
      </c>
      <c r="L816" s="97">
        <v>320878.875</v>
      </c>
      <c r="M816" s="97">
        <v>526114.73809999996</v>
      </c>
      <c r="N816" s="97">
        <v>820887.54399999999</v>
      </c>
      <c r="O816" s="97">
        <v>54.131702480000001</v>
      </c>
      <c r="P816" s="97">
        <v>-9.1305129649999994</v>
      </c>
    </row>
    <row r="817" spans="1:16" x14ac:dyDescent="0.3">
      <c r="A817" s="97" t="s">
        <v>4101</v>
      </c>
      <c r="B817" s="97" t="s">
        <v>4102</v>
      </c>
      <c r="C817" s="97" t="s">
        <v>4103</v>
      </c>
      <c r="D817" s="97" t="s">
        <v>4104</v>
      </c>
      <c r="E817" s="97" t="s">
        <v>418</v>
      </c>
      <c r="F817" s="97" t="s">
        <v>4105</v>
      </c>
      <c r="G817" s="97"/>
      <c r="H817" s="97" t="s">
        <v>225</v>
      </c>
      <c r="I817" s="97" t="s">
        <v>4106</v>
      </c>
      <c r="J817" s="97" t="s">
        <v>227</v>
      </c>
      <c r="K817" s="97">
        <v>304447.43599999999</v>
      </c>
      <c r="L817" s="97">
        <v>306952.81300000002</v>
      </c>
      <c r="M817" s="97">
        <v>704376.23289999994</v>
      </c>
      <c r="N817" s="97">
        <v>806963.53330000001</v>
      </c>
      <c r="O817" s="97">
        <v>54.001348139999997</v>
      </c>
      <c r="P817" s="97">
        <v>-6.4079098979999998</v>
      </c>
    </row>
    <row r="818" spans="1:16" x14ac:dyDescent="0.3">
      <c r="A818" s="97" t="s">
        <v>4107</v>
      </c>
      <c r="B818" s="97" t="s">
        <v>4108</v>
      </c>
      <c r="C818" s="97" t="s">
        <v>4109</v>
      </c>
      <c r="D818" s="97" t="s">
        <v>4110</v>
      </c>
      <c r="E818" s="97" t="s">
        <v>418</v>
      </c>
      <c r="F818" s="97" t="s">
        <v>4105</v>
      </c>
      <c r="G818" s="97"/>
      <c r="H818" s="97" t="s">
        <v>225</v>
      </c>
      <c r="I818" s="97" t="s">
        <v>4106</v>
      </c>
      <c r="J818" s="97" t="s">
        <v>227</v>
      </c>
      <c r="K818" s="97">
        <v>304447.43599999999</v>
      </c>
      <c r="L818" s="97">
        <v>306952.81300000002</v>
      </c>
      <c r="M818" s="97">
        <v>704376.23289999994</v>
      </c>
      <c r="N818" s="97">
        <v>806963.53330000001</v>
      </c>
      <c r="O818" s="97">
        <v>54.001348139999997</v>
      </c>
      <c r="P818" s="97">
        <v>-6.4079098979999998</v>
      </c>
    </row>
    <row r="819" spans="1:16" x14ac:dyDescent="0.3">
      <c r="A819" s="97" t="s">
        <v>4111</v>
      </c>
      <c r="B819" s="97" t="s">
        <v>4112</v>
      </c>
      <c r="C819" s="97" t="s">
        <v>4112</v>
      </c>
      <c r="D819" s="97" t="s">
        <v>4113</v>
      </c>
      <c r="E819" s="97" t="s">
        <v>4114</v>
      </c>
      <c r="F819" s="97" t="s">
        <v>4115</v>
      </c>
      <c r="G819" s="97" t="s">
        <v>611</v>
      </c>
      <c r="H819" s="97" t="s">
        <v>612</v>
      </c>
      <c r="I819" s="97" t="s">
        <v>4116</v>
      </c>
      <c r="J819" s="97" t="s">
        <v>614</v>
      </c>
      <c r="K819" s="97">
        <v>142036.5</v>
      </c>
      <c r="L819" s="97">
        <v>180339.40599999999</v>
      </c>
      <c r="M819" s="97">
        <v>541999.60739999998</v>
      </c>
      <c r="N819" s="97">
        <v>680378.27320000005</v>
      </c>
      <c r="O819" s="97">
        <v>52.871173120000002</v>
      </c>
      <c r="P819" s="97">
        <v>-8.8615103079999997</v>
      </c>
    </row>
    <row r="820" spans="1:16" x14ac:dyDescent="0.3">
      <c r="A820" s="97" t="s">
        <v>4117</v>
      </c>
      <c r="B820" s="97" t="s">
        <v>4118</v>
      </c>
      <c r="C820" s="97" t="s">
        <v>4119</v>
      </c>
      <c r="D820" s="97" t="s">
        <v>4120</v>
      </c>
      <c r="E820" s="97" t="s">
        <v>3580</v>
      </c>
      <c r="F820" s="97" t="s">
        <v>190</v>
      </c>
      <c r="G820" s="97"/>
      <c r="H820" s="97" t="s">
        <v>175</v>
      </c>
      <c r="I820" s="97" t="s">
        <v>4121</v>
      </c>
      <c r="J820" s="97" t="s">
        <v>659</v>
      </c>
      <c r="K820" s="97">
        <v>317535.88900000002</v>
      </c>
      <c r="L820" s="97">
        <v>227909.02100000001</v>
      </c>
      <c r="M820" s="97">
        <v>717461.44620000001</v>
      </c>
      <c r="N820" s="97">
        <v>727936.701</v>
      </c>
      <c r="O820" s="97">
        <v>53.288708470000003</v>
      </c>
      <c r="P820" s="97">
        <v>-6.2382596460000004</v>
      </c>
    </row>
    <row r="821" spans="1:16" x14ac:dyDescent="0.3">
      <c r="A821" s="97" t="s">
        <v>4122</v>
      </c>
      <c r="B821" s="97" t="s">
        <v>4123</v>
      </c>
      <c r="C821" s="97" t="s">
        <v>4124</v>
      </c>
      <c r="D821" s="97" t="s">
        <v>1034</v>
      </c>
      <c r="E821" s="97" t="s">
        <v>418</v>
      </c>
      <c r="F821" s="97" t="s">
        <v>224</v>
      </c>
      <c r="G821" s="97"/>
      <c r="H821" s="97" t="s">
        <v>225</v>
      </c>
      <c r="I821" s="97" t="s">
        <v>4125</v>
      </c>
      <c r="J821" s="97" t="s">
        <v>227</v>
      </c>
      <c r="K821" s="97">
        <v>307145.40600000002</v>
      </c>
      <c r="L821" s="97">
        <v>302875.59399999998</v>
      </c>
      <c r="M821" s="97">
        <v>707073.6</v>
      </c>
      <c r="N821" s="97">
        <v>802887.17839999998</v>
      </c>
      <c r="O821" s="97">
        <v>53.964181179999997</v>
      </c>
      <c r="P821" s="97">
        <v>-6.3682162</v>
      </c>
    </row>
    <row r="822" spans="1:16" x14ac:dyDescent="0.3">
      <c r="A822" s="97" t="s">
        <v>4126</v>
      </c>
      <c r="B822" s="97" t="s">
        <v>4127</v>
      </c>
      <c r="C822" s="97" t="s">
        <v>4128</v>
      </c>
      <c r="D822" s="97" t="s">
        <v>4129</v>
      </c>
      <c r="E822" s="97" t="s">
        <v>275</v>
      </c>
      <c r="F822" s="97"/>
      <c r="G822" s="97"/>
      <c r="H822" s="97" t="s">
        <v>276</v>
      </c>
      <c r="I822" s="97" t="s">
        <v>4130</v>
      </c>
      <c r="J822" s="97" t="s">
        <v>278</v>
      </c>
      <c r="K822" s="97">
        <v>229296.67199999999</v>
      </c>
      <c r="L822" s="97">
        <v>242236.53099999999</v>
      </c>
      <c r="M822" s="97">
        <v>629241.31359999999</v>
      </c>
      <c r="N822" s="97">
        <v>742261.5943</v>
      </c>
      <c r="O822" s="97">
        <v>53.429646519999999</v>
      </c>
      <c r="P822" s="97">
        <v>-7.5599945310000001</v>
      </c>
    </row>
    <row r="823" spans="1:16" x14ac:dyDescent="0.3">
      <c r="A823" s="97" t="s">
        <v>4131</v>
      </c>
      <c r="B823" s="97" t="s">
        <v>4132</v>
      </c>
      <c r="C823" s="97" t="s">
        <v>4132</v>
      </c>
      <c r="D823" s="97" t="s">
        <v>4133</v>
      </c>
      <c r="E823" s="97" t="s">
        <v>428</v>
      </c>
      <c r="F823" s="97" t="s">
        <v>158</v>
      </c>
      <c r="G823" s="97"/>
      <c r="H823" s="97" t="s">
        <v>159</v>
      </c>
      <c r="I823" s="97" t="s">
        <v>4134</v>
      </c>
      <c r="J823" s="97" t="s">
        <v>161</v>
      </c>
      <c r="K823" s="97">
        <v>209043.29699999999</v>
      </c>
      <c r="L823" s="97">
        <v>150169.81299999999</v>
      </c>
      <c r="M823" s="97">
        <v>608991.80810000002</v>
      </c>
      <c r="N823" s="97">
        <v>650214.81850000005</v>
      </c>
      <c r="O823" s="97">
        <v>52.603118850000001</v>
      </c>
      <c r="P823" s="97">
        <v>-7.8672580810000001</v>
      </c>
    </row>
    <row r="824" spans="1:16" x14ac:dyDescent="0.3">
      <c r="A824" s="97" t="s">
        <v>4135</v>
      </c>
      <c r="B824" s="97" t="s">
        <v>4136</v>
      </c>
      <c r="C824" s="97" t="s">
        <v>4136</v>
      </c>
      <c r="D824" s="97" t="s">
        <v>4137</v>
      </c>
      <c r="E824" s="97" t="s">
        <v>4138</v>
      </c>
      <c r="F824" s="97" t="s">
        <v>611</v>
      </c>
      <c r="G824" s="97"/>
      <c r="H824" s="97" t="s">
        <v>612</v>
      </c>
      <c r="I824" s="97" t="s">
        <v>4139</v>
      </c>
      <c r="J824" s="97" t="s">
        <v>614</v>
      </c>
      <c r="K824" s="97">
        <v>125446.42200000001</v>
      </c>
      <c r="L824" s="97">
        <v>159059.81299999999</v>
      </c>
      <c r="M824" s="97">
        <v>525412.98820000002</v>
      </c>
      <c r="N824" s="97">
        <v>659103.35470000003</v>
      </c>
      <c r="O824" s="97">
        <v>52.677951610000001</v>
      </c>
      <c r="P824" s="97">
        <v>-9.1029920759999996</v>
      </c>
    </row>
    <row r="825" spans="1:16" x14ac:dyDescent="0.3">
      <c r="A825" s="97" t="s">
        <v>4140</v>
      </c>
      <c r="B825" s="97" t="s">
        <v>4141</v>
      </c>
      <c r="C825" s="97" t="s">
        <v>4141</v>
      </c>
      <c r="D825" s="97" t="s">
        <v>4142</v>
      </c>
      <c r="E825" s="97" t="s">
        <v>274</v>
      </c>
      <c r="F825" s="97" t="s">
        <v>275</v>
      </c>
      <c r="G825" s="97"/>
      <c r="H825" s="97" t="s">
        <v>276</v>
      </c>
      <c r="I825" s="97" t="s">
        <v>4143</v>
      </c>
      <c r="J825" s="97" t="s">
        <v>278</v>
      </c>
      <c r="K825" s="97">
        <v>240890.06299999999</v>
      </c>
      <c r="L825" s="97">
        <v>242934.859</v>
      </c>
      <c r="M825" s="97">
        <v>640832.2108</v>
      </c>
      <c r="N825" s="97">
        <v>742959.71</v>
      </c>
      <c r="O825" s="97">
        <v>53.435150219999997</v>
      </c>
      <c r="P825" s="97">
        <v>-7.3855007309999996</v>
      </c>
    </row>
    <row r="826" spans="1:16" x14ac:dyDescent="0.3">
      <c r="A826" s="97" t="s">
        <v>4144</v>
      </c>
      <c r="B826" s="97" t="s">
        <v>4145</v>
      </c>
      <c r="C826" s="97" t="s">
        <v>4145</v>
      </c>
      <c r="D826" s="97" t="s">
        <v>4146</v>
      </c>
      <c r="E826" s="97" t="s">
        <v>320</v>
      </c>
      <c r="F826" s="97"/>
      <c r="G826" s="97"/>
      <c r="H826" s="97" t="s">
        <v>321</v>
      </c>
      <c r="I826" s="97" t="s">
        <v>4147</v>
      </c>
      <c r="J826" s="97" t="s">
        <v>323</v>
      </c>
      <c r="K826" s="97">
        <v>183546.734</v>
      </c>
      <c r="L826" s="97">
        <v>257547.46900000001</v>
      </c>
      <c r="M826" s="97">
        <v>583501.31350000005</v>
      </c>
      <c r="N826" s="97">
        <v>757569.47809999995</v>
      </c>
      <c r="O826" s="97">
        <v>53.567764910000001</v>
      </c>
      <c r="P826" s="97">
        <v>-8.2490698360000003</v>
      </c>
    </row>
    <row r="827" spans="1:16" x14ac:dyDescent="0.3">
      <c r="A827" s="97" t="s">
        <v>4148</v>
      </c>
      <c r="B827" s="97" t="s">
        <v>4149</v>
      </c>
      <c r="C827" s="97" t="s">
        <v>4150</v>
      </c>
      <c r="D827" s="97" t="s">
        <v>4149</v>
      </c>
      <c r="E827" s="97" t="s">
        <v>4151</v>
      </c>
      <c r="F827" s="97" t="s">
        <v>4152</v>
      </c>
      <c r="G827" s="97" t="s">
        <v>2226</v>
      </c>
      <c r="H827" s="97" t="s">
        <v>175</v>
      </c>
      <c r="I827" s="97" t="s">
        <v>4153</v>
      </c>
      <c r="J827" s="97" t="s">
        <v>177</v>
      </c>
      <c r="K827" s="97">
        <v>318938.2</v>
      </c>
      <c r="L827" s="97">
        <v>263397.40000000002</v>
      </c>
      <c r="M827" s="97">
        <v>718863.64370000002</v>
      </c>
      <c r="N827" s="97">
        <v>763417.42709999997</v>
      </c>
      <c r="O827" s="97">
        <v>53.60709765</v>
      </c>
      <c r="P827" s="97">
        <v>-6.2038415569999996</v>
      </c>
    </row>
    <row r="828" spans="1:16" x14ac:dyDescent="0.3">
      <c r="A828" s="97" t="s">
        <v>4154</v>
      </c>
      <c r="B828" s="97" t="s">
        <v>4155</v>
      </c>
      <c r="C828" s="97" t="s">
        <v>4155</v>
      </c>
      <c r="D828" s="97" t="s">
        <v>4156</v>
      </c>
      <c r="E828" s="97" t="s">
        <v>4157</v>
      </c>
      <c r="F828" s="97"/>
      <c r="G828" s="97"/>
      <c r="H828" s="97" t="s">
        <v>389</v>
      </c>
      <c r="I828" s="97" t="s">
        <v>4158</v>
      </c>
      <c r="J828" s="97" t="s">
        <v>391</v>
      </c>
      <c r="K828" s="97">
        <v>222111.30499999999</v>
      </c>
      <c r="L828" s="97">
        <v>90913.777000000002</v>
      </c>
      <c r="M828" s="97">
        <v>622056.68310000002</v>
      </c>
      <c r="N828" s="97">
        <v>590971.47519999999</v>
      </c>
      <c r="O828" s="97">
        <v>52.070247510000002</v>
      </c>
      <c r="P828" s="97">
        <v>-7.6782771929999996</v>
      </c>
    </row>
    <row r="829" spans="1:16" x14ac:dyDescent="0.3">
      <c r="A829" s="97" t="s">
        <v>4159</v>
      </c>
      <c r="B829" s="97" t="s">
        <v>2597</v>
      </c>
      <c r="C829" s="97" t="s">
        <v>2597</v>
      </c>
      <c r="D829" s="97" t="s">
        <v>4160</v>
      </c>
      <c r="E829" s="97" t="s">
        <v>4161</v>
      </c>
      <c r="F829" s="97" t="s">
        <v>540</v>
      </c>
      <c r="G829" s="97"/>
      <c r="H829" s="97" t="s">
        <v>540</v>
      </c>
      <c r="I829" s="97" t="s">
        <v>4162</v>
      </c>
      <c r="J829" s="97" t="s">
        <v>1143</v>
      </c>
      <c r="K829" s="97">
        <v>157939.766</v>
      </c>
      <c r="L829" s="97">
        <v>156545.42199999999</v>
      </c>
      <c r="M829" s="97">
        <v>557899.31900000002</v>
      </c>
      <c r="N829" s="97">
        <v>656589.32949999999</v>
      </c>
      <c r="O829" s="97">
        <v>52.658853620000002</v>
      </c>
      <c r="P829" s="97">
        <v>-8.6223062089999996</v>
      </c>
    </row>
    <row r="830" spans="1:16" x14ac:dyDescent="0.3">
      <c r="A830" s="97" t="s">
        <v>4163</v>
      </c>
      <c r="B830" s="97" t="s">
        <v>4164</v>
      </c>
      <c r="C830" s="97" t="s">
        <v>4164</v>
      </c>
      <c r="D830" s="97" t="s">
        <v>4165</v>
      </c>
      <c r="E830" s="97" t="s">
        <v>593</v>
      </c>
      <c r="F830" s="97"/>
      <c r="G830" s="97"/>
      <c r="H830" s="97" t="s">
        <v>594</v>
      </c>
      <c r="I830" s="97" t="s">
        <v>4166</v>
      </c>
      <c r="J830" s="97" t="s">
        <v>596</v>
      </c>
      <c r="K830" s="97">
        <v>261024.125</v>
      </c>
      <c r="L830" s="97">
        <v>223949.766</v>
      </c>
      <c r="M830" s="97">
        <v>660961.83429999999</v>
      </c>
      <c r="N830" s="97">
        <v>723978.59970000002</v>
      </c>
      <c r="O830" s="97">
        <v>53.262647919999999</v>
      </c>
      <c r="P830" s="97">
        <v>-7.0862525319999996</v>
      </c>
    </row>
    <row r="831" spans="1:16" x14ac:dyDescent="0.3">
      <c r="A831" s="97" t="s">
        <v>4167</v>
      </c>
      <c r="B831" s="97" t="s">
        <v>4168</v>
      </c>
      <c r="C831" s="97" t="s">
        <v>4169</v>
      </c>
      <c r="D831" s="97" t="s">
        <v>4170</v>
      </c>
      <c r="E831" s="97" t="s">
        <v>950</v>
      </c>
      <c r="F831" s="97" t="s">
        <v>131</v>
      </c>
      <c r="G831" s="97"/>
      <c r="H831" s="97" t="s">
        <v>123</v>
      </c>
      <c r="I831" s="97" t="s">
        <v>4171</v>
      </c>
      <c r="J831" s="97" t="s">
        <v>125</v>
      </c>
      <c r="K831" s="97">
        <v>284370.47700000001</v>
      </c>
      <c r="L831" s="97">
        <v>303908.09600000002</v>
      </c>
      <c r="M831" s="97">
        <v>684303.58279999997</v>
      </c>
      <c r="N831" s="97">
        <v>803919.57900000003</v>
      </c>
      <c r="O831" s="97">
        <v>53.977667019999998</v>
      </c>
      <c r="P831" s="97">
        <v>-6.7148328089999998</v>
      </c>
    </row>
    <row r="832" spans="1:16" x14ac:dyDescent="0.3">
      <c r="A832" s="97" t="s">
        <v>4172</v>
      </c>
      <c r="B832" s="97" t="s">
        <v>4173</v>
      </c>
      <c r="C832" s="97" t="s">
        <v>687</v>
      </c>
      <c r="D832" s="97" t="s">
        <v>686</v>
      </c>
      <c r="E832" s="97" t="s">
        <v>1411</v>
      </c>
      <c r="F832" s="97"/>
      <c r="G832" s="97"/>
      <c r="H832" s="97" t="s">
        <v>307</v>
      </c>
      <c r="I832" s="97" t="s">
        <v>4174</v>
      </c>
      <c r="J832" s="97" t="s">
        <v>309</v>
      </c>
      <c r="K832" s="97">
        <v>119346.5</v>
      </c>
      <c r="L832" s="97">
        <v>234875.9</v>
      </c>
      <c r="M832" s="97">
        <v>519314.78989999997</v>
      </c>
      <c r="N832" s="97">
        <v>734903.13870000001</v>
      </c>
      <c r="O832" s="97">
        <v>53.358173030000003</v>
      </c>
      <c r="P832" s="97">
        <v>-9.2120920789999996</v>
      </c>
    </row>
    <row r="833" spans="1:16" x14ac:dyDescent="0.3">
      <c r="A833" s="97" t="s">
        <v>4175</v>
      </c>
      <c r="B833" s="97" t="s">
        <v>608</v>
      </c>
      <c r="C833" s="97" t="s">
        <v>4176</v>
      </c>
      <c r="D833" s="97" t="s">
        <v>4177</v>
      </c>
      <c r="E833" s="97" t="s">
        <v>4178</v>
      </c>
      <c r="F833" s="97" t="s">
        <v>742</v>
      </c>
      <c r="G833" s="97"/>
      <c r="H833" s="97" t="s">
        <v>546</v>
      </c>
      <c r="I833" s="97" t="s">
        <v>4179</v>
      </c>
      <c r="J833" s="97" t="s">
        <v>548</v>
      </c>
      <c r="K833" s="97">
        <v>174296.734</v>
      </c>
      <c r="L833" s="97">
        <v>356384.5</v>
      </c>
      <c r="M833" s="97">
        <v>574253.83330000006</v>
      </c>
      <c r="N833" s="97">
        <v>856385.26170000003</v>
      </c>
      <c r="O833" s="97">
        <v>54.455322950000003</v>
      </c>
      <c r="P833" s="97">
        <v>-8.3970340239999999</v>
      </c>
    </row>
    <row r="834" spans="1:16" x14ac:dyDescent="0.3">
      <c r="A834" s="97" t="s">
        <v>4180</v>
      </c>
      <c r="B834" s="97" t="s">
        <v>4181</v>
      </c>
      <c r="C834" s="97" t="s">
        <v>4181</v>
      </c>
      <c r="D834" s="97" t="s">
        <v>4182</v>
      </c>
      <c r="E834" s="97" t="s">
        <v>4183</v>
      </c>
      <c r="F834" s="97" t="s">
        <v>4184</v>
      </c>
      <c r="G834" s="97"/>
      <c r="H834" s="97" t="s">
        <v>211</v>
      </c>
      <c r="I834" s="97" t="s">
        <v>4185</v>
      </c>
      <c r="J834" s="97" t="s">
        <v>213</v>
      </c>
      <c r="K834" s="97">
        <v>253604.06299999999</v>
      </c>
      <c r="L834" s="97">
        <v>113416.352</v>
      </c>
      <c r="M834" s="97">
        <v>653542.78</v>
      </c>
      <c r="N834" s="97">
        <v>613469.03480000002</v>
      </c>
      <c r="O834" s="97">
        <v>52.270304789999997</v>
      </c>
      <c r="P834" s="97">
        <v>-7.2154993320000003</v>
      </c>
    </row>
    <row r="835" spans="1:16" x14ac:dyDescent="0.3">
      <c r="A835" s="97" t="s">
        <v>4186</v>
      </c>
      <c r="B835" s="97" t="s">
        <v>4187</v>
      </c>
      <c r="C835" s="97" t="s">
        <v>4188</v>
      </c>
      <c r="D835" s="97" t="s">
        <v>4189</v>
      </c>
      <c r="E835" s="97" t="s">
        <v>2472</v>
      </c>
      <c r="F835" s="97" t="s">
        <v>742</v>
      </c>
      <c r="G835" s="97"/>
      <c r="H835" s="97" t="s">
        <v>546</v>
      </c>
      <c r="I835" s="97" t="s">
        <v>4190</v>
      </c>
      <c r="J835" s="97" t="s">
        <v>548</v>
      </c>
      <c r="K835" s="97">
        <v>170689.17199999999</v>
      </c>
      <c r="L835" s="97">
        <v>311090.31300000002</v>
      </c>
      <c r="M835" s="97">
        <v>570646.80759999994</v>
      </c>
      <c r="N835" s="97">
        <v>811100.85389999999</v>
      </c>
      <c r="O835" s="97">
        <v>54.04823416</v>
      </c>
      <c r="P835" s="97">
        <v>-8.4482228209999999</v>
      </c>
    </row>
    <row r="836" spans="1:16" x14ac:dyDescent="0.3">
      <c r="A836" s="97" t="s">
        <v>4191</v>
      </c>
      <c r="B836" s="97" t="s">
        <v>4192</v>
      </c>
      <c r="C836" s="97" t="s">
        <v>4193</v>
      </c>
      <c r="D836" s="97" t="s">
        <v>4194</v>
      </c>
      <c r="E836" s="97" t="s">
        <v>3907</v>
      </c>
      <c r="F836" s="97" t="s">
        <v>3493</v>
      </c>
      <c r="G836" s="97"/>
      <c r="H836" s="97" t="s">
        <v>138</v>
      </c>
      <c r="I836" s="97" t="s">
        <v>4195</v>
      </c>
      <c r="J836" s="97" t="s">
        <v>140</v>
      </c>
      <c r="K836" s="97">
        <v>121023.18700000001</v>
      </c>
      <c r="L836" s="97">
        <v>76727.678</v>
      </c>
      <c r="M836" s="97">
        <v>520990.25770000002</v>
      </c>
      <c r="N836" s="97">
        <v>576788.97979999997</v>
      </c>
      <c r="O836" s="97">
        <v>51.937592969999997</v>
      </c>
      <c r="P836" s="97">
        <v>-9.1490655420000007</v>
      </c>
    </row>
    <row r="837" spans="1:16" x14ac:dyDescent="0.3">
      <c r="A837" s="97" t="s">
        <v>4196</v>
      </c>
      <c r="B837" s="97" t="s">
        <v>4197</v>
      </c>
      <c r="C837" s="97" t="s">
        <v>4197</v>
      </c>
      <c r="D837" s="97" t="s">
        <v>4198</v>
      </c>
      <c r="E837" s="97" t="s">
        <v>611</v>
      </c>
      <c r="F837" s="97"/>
      <c r="G837" s="97"/>
      <c r="H837" s="97" t="s">
        <v>612</v>
      </c>
      <c r="I837" s="97" t="s">
        <v>4199</v>
      </c>
      <c r="J837" s="97" t="s">
        <v>614</v>
      </c>
      <c r="K837" s="97">
        <v>138560.03099999999</v>
      </c>
      <c r="L837" s="97">
        <v>164135.734</v>
      </c>
      <c r="M837" s="97">
        <v>538523.79969999997</v>
      </c>
      <c r="N837" s="97">
        <v>664178.11100000003</v>
      </c>
      <c r="O837" s="97">
        <v>52.725202699999997</v>
      </c>
      <c r="P837" s="97">
        <v>-8.9100871539999993</v>
      </c>
    </row>
    <row r="838" spans="1:16" x14ac:dyDescent="0.3">
      <c r="A838" s="97" t="s">
        <v>4200</v>
      </c>
      <c r="B838" s="97" t="s">
        <v>4201</v>
      </c>
      <c r="C838" s="97" t="s">
        <v>4201</v>
      </c>
      <c r="D838" s="97" t="s">
        <v>4202</v>
      </c>
      <c r="E838" s="97" t="s">
        <v>4203</v>
      </c>
      <c r="F838" s="97" t="s">
        <v>514</v>
      </c>
      <c r="G838" s="97"/>
      <c r="H838" s="97" t="s">
        <v>515</v>
      </c>
      <c r="I838" s="97" t="s">
        <v>4204</v>
      </c>
      <c r="J838" s="97" t="s">
        <v>517</v>
      </c>
      <c r="K838" s="97">
        <v>306641.28100000002</v>
      </c>
      <c r="L838" s="97">
        <v>152675.68700000001</v>
      </c>
      <c r="M838" s="97">
        <v>706568.78509999998</v>
      </c>
      <c r="N838" s="97">
        <v>652719.63119999995</v>
      </c>
      <c r="O838" s="97">
        <v>52.615253350000003</v>
      </c>
      <c r="P838" s="97">
        <v>-6.4262877769999998</v>
      </c>
    </row>
    <row r="839" spans="1:16" x14ac:dyDescent="0.3">
      <c r="A839" s="97" t="s">
        <v>4205</v>
      </c>
      <c r="B839" s="97" t="s">
        <v>4206</v>
      </c>
      <c r="C839" s="97" t="s">
        <v>4206</v>
      </c>
      <c r="D839" s="97" t="s">
        <v>4207</v>
      </c>
      <c r="E839" s="97" t="s">
        <v>289</v>
      </c>
      <c r="F839" s="97"/>
      <c r="G839" s="97"/>
      <c r="H839" s="97" t="s">
        <v>290</v>
      </c>
      <c r="I839" s="97" t="s">
        <v>4208</v>
      </c>
      <c r="J839" s="97" t="s">
        <v>292</v>
      </c>
      <c r="K839" s="97">
        <v>298630.28100000002</v>
      </c>
      <c r="L839" s="97">
        <v>168033.04699999999</v>
      </c>
      <c r="M839" s="97">
        <v>698559.59219999996</v>
      </c>
      <c r="N839" s="97">
        <v>668073.72580000001</v>
      </c>
      <c r="O839" s="97">
        <v>52.75472207</v>
      </c>
      <c r="P839" s="97">
        <v>-6.5399223080000004</v>
      </c>
    </row>
    <row r="840" spans="1:16" x14ac:dyDescent="0.3">
      <c r="A840" s="97" t="s">
        <v>4209</v>
      </c>
      <c r="B840" s="97" t="s">
        <v>916</v>
      </c>
      <c r="C840" s="97" t="s">
        <v>4210</v>
      </c>
      <c r="D840" s="97" t="s">
        <v>3383</v>
      </c>
      <c r="E840" s="97" t="s">
        <v>428</v>
      </c>
      <c r="F840" s="97" t="s">
        <v>158</v>
      </c>
      <c r="G840" s="97"/>
      <c r="H840" s="97" t="s">
        <v>159</v>
      </c>
      <c r="I840" s="97" t="s">
        <v>4211</v>
      </c>
      <c r="J840" s="97" t="s">
        <v>161</v>
      </c>
      <c r="K840" s="97">
        <v>233951.62400000001</v>
      </c>
      <c r="L840" s="97">
        <v>140348.70499999999</v>
      </c>
      <c r="M840" s="97">
        <v>633894.71770000004</v>
      </c>
      <c r="N840" s="97">
        <v>640395.6923</v>
      </c>
      <c r="O840" s="97">
        <v>52.513884240000003</v>
      </c>
      <c r="P840" s="97">
        <v>-7.5006405840000001</v>
      </c>
    </row>
    <row r="841" spans="1:16" x14ac:dyDescent="0.3">
      <c r="A841" s="97" t="s">
        <v>4212</v>
      </c>
      <c r="B841" s="97" t="s">
        <v>4213</v>
      </c>
      <c r="C841" s="97" t="s">
        <v>4213</v>
      </c>
      <c r="D841" s="97" t="s">
        <v>4214</v>
      </c>
      <c r="E841" s="97" t="s">
        <v>2836</v>
      </c>
      <c r="F841" s="97" t="s">
        <v>514</v>
      </c>
      <c r="G841" s="97"/>
      <c r="H841" s="97" t="s">
        <v>515</v>
      </c>
      <c r="I841" s="97" t="s">
        <v>4215</v>
      </c>
      <c r="J841" s="97" t="s">
        <v>517</v>
      </c>
      <c r="K841" s="97">
        <v>319590.71899999998</v>
      </c>
      <c r="L841" s="97">
        <v>155532.391</v>
      </c>
      <c r="M841" s="97">
        <v>719515.44929999998</v>
      </c>
      <c r="N841" s="97">
        <v>655575.65110000002</v>
      </c>
      <c r="O841" s="97">
        <v>52.638217789999999</v>
      </c>
      <c r="P841" s="97">
        <v>-6.2341637050000003</v>
      </c>
    </row>
    <row r="842" spans="1:16" x14ac:dyDescent="0.3">
      <c r="A842" s="97" t="s">
        <v>4216</v>
      </c>
      <c r="B842" s="97" t="s">
        <v>4217</v>
      </c>
      <c r="C842" s="97" t="s">
        <v>4217</v>
      </c>
      <c r="D842" s="97" t="s">
        <v>3271</v>
      </c>
      <c r="E842" s="97" t="s">
        <v>611</v>
      </c>
      <c r="F842" s="97"/>
      <c r="G842" s="97"/>
      <c r="H842" s="97" t="s">
        <v>612</v>
      </c>
      <c r="I842" s="97" t="s">
        <v>4218</v>
      </c>
      <c r="J842" s="97" t="s">
        <v>614</v>
      </c>
      <c r="K842" s="97">
        <v>170055.641</v>
      </c>
      <c r="L842" s="97">
        <v>172640.32800000001</v>
      </c>
      <c r="M842" s="97">
        <v>570012.67099999997</v>
      </c>
      <c r="N842" s="97">
        <v>672680.70279999997</v>
      </c>
      <c r="O842" s="97">
        <v>52.804281179999997</v>
      </c>
      <c r="P842" s="97">
        <v>-8.4447303930000004</v>
      </c>
    </row>
    <row r="843" spans="1:16" x14ac:dyDescent="0.3">
      <c r="A843" s="97" t="s">
        <v>4219</v>
      </c>
      <c r="B843" s="97" t="s">
        <v>1469</v>
      </c>
      <c r="C843" s="97" t="s">
        <v>1469</v>
      </c>
      <c r="D843" s="97" t="s">
        <v>4220</v>
      </c>
      <c r="E843" s="97" t="s">
        <v>742</v>
      </c>
      <c r="F843" s="97"/>
      <c r="G843" s="97"/>
      <c r="H843" s="97" t="s">
        <v>546</v>
      </c>
      <c r="I843" s="97" t="s">
        <v>4221</v>
      </c>
      <c r="J843" s="97" t="s">
        <v>548</v>
      </c>
      <c r="K843" s="97">
        <v>159561.266</v>
      </c>
      <c r="L843" s="97">
        <v>324374.28100000002</v>
      </c>
      <c r="M843" s="97">
        <v>559521.37</v>
      </c>
      <c r="N843" s="97">
        <v>824382.01870000002</v>
      </c>
      <c r="O843" s="97">
        <v>54.166815739999997</v>
      </c>
      <c r="P843" s="97">
        <v>-8.6198760790000009</v>
      </c>
    </row>
    <row r="844" spans="1:16" x14ac:dyDescent="0.3">
      <c r="A844" s="97" t="s">
        <v>4222</v>
      </c>
      <c r="B844" s="97" t="s">
        <v>4223</v>
      </c>
      <c r="C844" s="97" t="s">
        <v>4224</v>
      </c>
      <c r="D844" s="97" t="s">
        <v>4225</v>
      </c>
      <c r="E844" s="97" t="s">
        <v>719</v>
      </c>
      <c r="F844" s="97" t="s">
        <v>1780</v>
      </c>
      <c r="G844" s="97"/>
      <c r="H844" s="97" t="s">
        <v>138</v>
      </c>
      <c r="I844" s="97" t="s">
        <v>4226</v>
      </c>
      <c r="J844" s="97" t="s">
        <v>140</v>
      </c>
      <c r="K844" s="97">
        <v>134967.40599999999</v>
      </c>
      <c r="L844" s="97">
        <v>98431.976999999999</v>
      </c>
      <c r="M844" s="97">
        <v>534931.5919</v>
      </c>
      <c r="N844" s="97">
        <v>598488.52769999998</v>
      </c>
      <c r="O844" s="97">
        <v>52.134425980000003</v>
      </c>
      <c r="P844" s="97">
        <v>-8.9504724279999994</v>
      </c>
    </row>
    <row r="845" spans="1:16" x14ac:dyDescent="0.3">
      <c r="A845" s="97" t="s">
        <v>4227</v>
      </c>
      <c r="B845" s="97" t="s">
        <v>4228</v>
      </c>
      <c r="C845" s="97" t="s">
        <v>4228</v>
      </c>
      <c r="D845" s="97" t="s">
        <v>4001</v>
      </c>
      <c r="E845" s="97" t="s">
        <v>1394</v>
      </c>
      <c r="F845" s="97"/>
      <c r="G845" s="97"/>
      <c r="H845" s="97" t="s">
        <v>334</v>
      </c>
      <c r="I845" s="97" t="s">
        <v>4229</v>
      </c>
      <c r="J845" s="97" t="s">
        <v>336</v>
      </c>
      <c r="K845" s="97">
        <v>180925.484</v>
      </c>
      <c r="L845" s="97">
        <v>331112.43800000002</v>
      </c>
      <c r="M845" s="97">
        <v>580881.02069999999</v>
      </c>
      <c r="N845" s="97">
        <v>831118.61</v>
      </c>
      <c r="O845" s="97">
        <v>54.228586839999998</v>
      </c>
      <c r="P845" s="97">
        <v>-8.293217147</v>
      </c>
    </row>
    <row r="846" spans="1:16" x14ac:dyDescent="0.3">
      <c r="A846" s="97" t="s">
        <v>4230</v>
      </c>
      <c r="B846" s="97" t="s">
        <v>4231</v>
      </c>
      <c r="C846" s="97" t="s">
        <v>4231</v>
      </c>
      <c r="D846" s="97" t="s">
        <v>4232</v>
      </c>
      <c r="E846" s="97" t="s">
        <v>1197</v>
      </c>
      <c r="F846" s="97" t="s">
        <v>593</v>
      </c>
      <c r="G846" s="97"/>
      <c r="H846" s="97" t="s">
        <v>594</v>
      </c>
      <c r="I846" s="97" t="s">
        <v>4233</v>
      </c>
      <c r="J846" s="97" t="s">
        <v>596</v>
      </c>
      <c r="K846" s="97">
        <v>225055.11600000001</v>
      </c>
      <c r="L846" s="97">
        <v>215910.484</v>
      </c>
      <c r="M846" s="97">
        <v>625000.53060000006</v>
      </c>
      <c r="N846" s="97">
        <v>715941.24170000001</v>
      </c>
      <c r="O846" s="97">
        <v>53.193329140000003</v>
      </c>
      <c r="P846" s="97">
        <v>-7.6258793689999997</v>
      </c>
    </row>
    <row r="847" spans="1:16" x14ac:dyDescent="0.3">
      <c r="A847" s="97" t="s">
        <v>4234</v>
      </c>
      <c r="B847" s="97" t="s">
        <v>4235</v>
      </c>
      <c r="C847" s="97" t="s">
        <v>4236</v>
      </c>
      <c r="D847" s="97" t="s">
        <v>4237</v>
      </c>
      <c r="E847" s="97" t="s">
        <v>2836</v>
      </c>
      <c r="F847" s="97" t="s">
        <v>514</v>
      </c>
      <c r="G847" s="97"/>
      <c r="H847" s="97" t="s">
        <v>515</v>
      </c>
      <c r="I847" s="97" t="s">
        <v>4238</v>
      </c>
      <c r="J847" s="97" t="s">
        <v>517</v>
      </c>
      <c r="K847" s="97">
        <v>310756.28100000002</v>
      </c>
      <c r="L847" s="97">
        <v>169478.796</v>
      </c>
      <c r="M847" s="97">
        <v>710682.98809999996</v>
      </c>
      <c r="N847" s="97">
        <v>669519.09889999998</v>
      </c>
      <c r="O847" s="97">
        <v>52.765361509999998</v>
      </c>
      <c r="P847" s="97">
        <v>-6.3599122750000001</v>
      </c>
    </row>
    <row r="848" spans="1:16" x14ac:dyDescent="0.3">
      <c r="A848" s="97" t="s">
        <v>4239</v>
      </c>
      <c r="B848" s="97" t="s">
        <v>4240</v>
      </c>
      <c r="C848" s="97" t="s">
        <v>4240</v>
      </c>
      <c r="D848" s="97" t="s">
        <v>729</v>
      </c>
      <c r="E848" s="97" t="s">
        <v>611</v>
      </c>
      <c r="F848" s="97"/>
      <c r="G848" s="97"/>
      <c r="H848" s="97" t="s">
        <v>612</v>
      </c>
      <c r="I848" s="97" t="s">
        <v>4241</v>
      </c>
      <c r="J848" s="97" t="s">
        <v>614</v>
      </c>
      <c r="K848" s="97">
        <v>120460.281</v>
      </c>
      <c r="L848" s="97">
        <v>176113.359</v>
      </c>
      <c r="M848" s="97">
        <v>520428.01380000002</v>
      </c>
      <c r="N848" s="97">
        <v>676153.25340000005</v>
      </c>
      <c r="O848" s="97">
        <v>52.830451910000001</v>
      </c>
      <c r="P848" s="97">
        <v>-9.1808294989999997</v>
      </c>
    </row>
    <row r="849" spans="1:16" x14ac:dyDescent="0.3">
      <c r="A849" s="97" t="s">
        <v>4242</v>
      </c>
      <c r="B849" s="97" t="s">
        <v>4243</v>
      </c>
      <c r="C849" s="97" t="s">
        <v>4243</v>
      </c>
      <c r="D849" s="97" t="s">
        <v>2540</v>
      </c>
      <c r="E849" s="97" t="s">
        <v>1488</v>
      </c>
      <c r="F849" s="97" t="s">
        <v>137</v>
      </c>
      <c r="G849" s="97"/>
      <c r="H849" s="97" t="s">
        <v>138</v>
      </c>
      <c r="I849" s="97" t="s">
        <v>4244</v>
      </c>
      <c r="J849" s="97" t="s">
        <v>140</v>
      </c>
      <c r="K849" s="97">
        <v>81998.133000000002</v>
      </c>
      <c r="L849" s="97">
        <v>37793.925999999999</v>
      </c>
      <c r="M849" s="97">
        <v>481973.39429999999</v>
      </c>
      <c r="N849" s="97">
        <v>537863.82810000004</v>
      </c>
      <c r="O849" s="97">
        <v>51.580933020000003</v>
      </c>
      <c r="P849" s="97">
        <v>-9.7030601979999993</v>
      </c>
    </row>
    <row r="850" spans="1:16" x14ac:dyDescent="0.3">
      <c r="A850" s="97" t="s">
        <v>4245</v>
      </c>
      <c r="B850" s="97" t="s">
        <v>4246</v>
      </c>
      <c r="C850" s="97" t="s">
        <v>4246</v>
      </c>
      <c r="D850" s="97" t="s">
        <v>459</v>
      </c>
      <c r="E850" s="97" t="s">
        <v>275</v>
      </c>
      <c r="F850" s="97"/>
      <c r="G850" s="97"/>
      <c r="H850" s="97" t="s">
        <v>321</v>
      </c>
      <c r="I850" s="97" t="s">
        <v>4247</v>
      </c>
      <c r="J850" s="97" t="s">
        <v>323</v>
      </c>
      <c r="K850" s="97">
        <v>194155.71900000001</v>
      </c>
      <c r="L850" s="97">
        <v>244736.92199999999</v>
      </c>
      <c r="M850" s="97">
        <v>594107.94429999997</v>
      </c>
      <c r="N850" s="97">
        <v>744761.63450000004</v>
      </c>
      <c r="O850" s="97">
        <v>53.452891289999997</v>
      </c>
      <c r="P850" s="97">
        <v>-8.0887082249999995</v>
      </c>
    </row>
    <row r="851" spans="1:16" x14ac:dyDescent="0.3">
      <c r="A851" s="97" t="s">
        <v>4248</v>
      </c>
      <c r="B851" s="97" t="s">
        <v>4249</v>
      </c>
      <c r="C851" s="97" t="s">
        <v>4249</v>
      </c>
      <c r="D851" s="97" t="s">
        <v>3276</v>
      </c>
      <c r="E851" s="97" t="s">
        <v>2836</v>
      </c>
      <c r="F851" s="97" t="s">
        <v>514</v>
      </c>
      <c r="G851" s="97"/>
      <c r="H851" s="97" t="s">
        <v>515</v>
      </c>
      <c r="I851" s="97" t="s">
        <v>4250</v>
      </c>
      <c r="J851" s="97" t="s">
        <v>517</v>
      </c>
      <c r="K851" s="97">
        <v>309385.71799999999</v>
      </c>
      <c r="L851" s="97">
        <v>140200.09299999999</v>
      </c>
      <c r="M851" s="97">
        <v>709312.56469999999</v>
      </c>
      <c r="N851" s="97">
        <v>640246.70970000001</v>
      </c>
      <c r="O851" s="97">
        <v>52.502644529999998</v>
      </c>
      <c r="P851" s="97">
        <v>-6.3898962780000002</v>
      </c>
    </row>
    <row r="852" spans="1:16" x14ac:dyDescent="0.3">
      <c r="A852" s="97" t="s">
        <v>4251</v>
      </c>
      <c r="B852" s="97" t="s">
        <v>4252</v>
      </c>
      <c r="C852" s="97" t="s">
        <v>4252</v>
      </c>
      <c r="D852" s="97" t="s">
        <v>4252</v>
      </c>
      <c r="E852" s="97" t="s">
        <v>1867</v>
      </c>
      <c r="F852" s="97" t="s">
        <v>2836</v>
      </c>
      <c r="G852" s="97"/>
      <c r="H852" s="97" t="s">
        <v>515</v>
      </c>
      <c r="I852" s="97" t="s">
        <v>4253</v>
      </c>
      <c r="J852" s="97" t="s">
        <v>517</v>
      </c>
      <c r="K852" s="97">
        <v>314761.65600000002</v>
      </c>
      <c r="L852" s="97">
        <v>152327.21900000001</v>
      </c>
      <c r="M852" s="97">
        <v>714687.40930000006</v>
      </c>
      <c r="N852" s="97">
        <v>652371.19510000001</v>
      </c>
      <c r="O852" s="97">
        <v>52.610470050000004</v>
      </c>
      <c r="P852" s="97">
        <v>-6.3065749919999998</v>
      </c>
    </row>
    <row r="853" spans="1:16" x14ac:dyDescent="0.3">
      <c r="A853" s="97" t="s">
        <v>4254</v>
      </c>
      <c r="B853" s="97" t="s">
        <v>4255</v>
      </c>
      <c r="C853" s="97" t="s">
        <v>4255</v>
      </c>
      <c r="D853" s="97" t="s">
        <v>4256</v>
      </c>
      <c r="E853" s="97" t="s">
        <v>4257</v>
      </c>
      <c r="F853" s="97" t="s">
        <v>319</v>
      </c>
      <c r="G853" s="97" t="s">
        <v>4258</v>
      </c>
      <c r="H853" s="97" t="s">
        <v>321</v>
      </c>
      <c r="I853" s="97" t="s">
        <v>4259</v>
      </c>
      <c r="J853" s="97" t="s">
        <v>323</v>
      </c>
      <c r="K853" s="97">
        <v>168143.8</v>
      </c>
      <c r="L853" s="97">
        <v>288663</v>
      </c>
      <c r="M853" s="97">
        <v>568101.86430000002</v>
      </c>
      <c r="N853" s="97">
        <v>788678.38699999999</v>
      </c>
      <c r="O853" s="97">
        <v>53.8466016</v>
      </c>
      <c r="P853" s="97">
        <v>-8.4847406809999999</v>
      </c>
    </row>
    <row r="854" spans="1:16" x14ac:dyDescent="0.3">
      <c r="A854" s="97" t="s">
        <v>4260</v>
      </c>
      <c r="B854" s="97" t="s">
        <v>4261</v>
      </c>
      <c r="C854" s="97" t="s">
        <v>4261</v>
      </c>
      <c r="D854" s="97" t="s">
        <v>4262</v>
      </c>
      <c r="E854" s="97" t="s">
        <v>2472</v>
      </c>
      <c r="F854" s="97" t="s">
        <v>2294</v>
      </c>
      <c r="G854" s="97"/>
      <c r="H854" s="97" t="s">
        <v>546</v>
      </c>
      <c r="I854" s="97" t="s">
        <v>4263</v>
      </c>
      <c r="J854" s="97" t="s">
        <v>548</v>
      </c>
      <c r="K854" s="97">
        <v>163781.43799999999</v>
      </c>
      <c r="L854" s="97">
        <v>310066.43800000002</v>
      </c>
      <c r="M854" s="97">
        <v>563740.55649999995</v>
      </c>
      <c r="N854" s="97">
        <v>810077.23629999999</v>
      </c>
      <c r="O854" s="97">
        <v>54.038597260000003</v>
      </c>
      <c r="P854" s="97">
        <v>-8.5535540210000001</v>
      </c>
    </row>
    <row r="855" spans="1:16" x14ac:dyDescent="0.3">
      <c r="A855" s="97" t="s">
        <v>4264</v>
      </c>
      <c r="B855" s="97" t="s">
        <v>4265</v>
      </c>
      <c r="C855" s="97" t="s">
        <v>4266</v>
      </c>
      <c r="D855" s="97" t="s">
        <v>4267</v>
      </c>
      <c r="E855" s="97" t="s">
        <v>1287</v>
      </c>
      <c r="F855" s="97" t="s">
        <v>261</v>
      </c>
      <c r="G855" s="97"/>
      <c r="H855" s="97" t="s">
        <v>262</v>
      </c>
      <c r="I855" s="97" t="s">
        <v>4268</v>
      </c>
      <c r="J855" s="97" t="s">
        <v>264</v>
      </c>
      <c r="K855" s="97">
        <v>238756.266</v>
      </c>
      <c r="L855" s="97">
        <v>192770.5</v>
      </c>
      <c r="M855" s="97">
        <v>638698.60549999995</v>
      </c>
      <c r="N855" s="97">
        <v>692806.16940000001</v>
      </c>
      <c r="O855" s="97">
        <v>52.984597569999998</v>
      </c>
      <c r="P855" s="97">
        <v>-7.4236880860000003</v>
      </c>
    </row>
    <row r="856" spans="1:16" x14ac:dyDescent="0.3">
      <c r="A856" s="97" t="s">
        <v>4269</v>
      </c>
      <c r="B856" s="97" t="s">
        <v>4270</v>
      </c>
      <c r="C856" s="97" t="s">
        <v>4270</v>
      </c>
      <c r="D856" s="97" t="s">
        <v>4271</v>
      </c>
      <c r="E856" s="97" t="s">
        <v>1152</v>
      </c>
      <c r="F856" s="97" t="s">
        <v>380</v>
      </c>
      <c r="G856" s="97"/>
      <c r="H856" s="97" t="s">
        <v>381</v>
      </c>
      <c r="I856" s="97" t="s">
        <v>4272</v>
      </c>
      <c r="J856" s="97" t="s">
        <v>383</v>
      </c>
      <c r="K856" s="97">
        <v>229472.109</v>
      </c>
      <c r="L856" s="97">
        <v>313032.21899999998</v>
      </c>
      <c r="M856" s="97">
        <v>629417.09030000004</v>
      </c>
      <c r="N856" s="97">
        <v>813042.02830000001</v>
      </c>
      <c r="O856" s="97">
        <v>54.065673089999997</v>
      </c>
      <c r="P856" s="97">
        <v>-7.5506132719999997</v>
      </c>
    </row>
    <row r="857" spans="1:16" x14ac:dyDescent="0.3">
      <c r="A857" s="97" t="s">
        <v>4273</v>
      </c>
      <c r="B857" s="97" t="s">
        <v>4274</v>
      </c>
      <c r="C857" s="97" t="s">
        <v>4274</v>
      </c>
      <c r="D857" s="97" t="s">
        <v>1471</v>
      </c>
      <c r="E857" s="97" t="s">
        <v>4275</v>
      </c>
      <c r="F857" s="97" t="s">
        <v>202</v>
      </c>
      <c r="G857" s="97" t="s">
        <v>4276</v>
      </c>
      <c r="H857" s="97" t="s">
        <v>203</v>
      </c>
      <c r="I857" s="97" t="s">
        <v>4277</v>
      </c>
      <c r="J857" s="97" t="s">
        <v>205</v>
      </c>
      <c r="K857" s="97">
        <v>279452.59399999998</v>
      </c>
      <c r="L857" s="97">
        <v>204708.5</v>
      </c>
      <c r="M857" s="97">
        <v>679386.23120000004</v>
      </c>
      <c r="N857" s="97">
        <v>704741.38049999997</v>
      </c>
      <c r="O857" s="97">
        <v>53.087360820000001</v>
      </c>
      <c r="P857" s="97">
        <v>-6.8149229890000003</v>
      </c>
    </row>
    <row r="858" spans="1:16" x14ac:dyDescent="0.3">
      <c r="A858" s="97" t="s">
        <v>4278</v>
      </c>
      <c r="B858" s="97" t="s">
        <v>4279</v>
      </c>
      <c r="C858" s="97" t="s">
        <v>4280</v>
      </c>
      <c r="D858" s="97" t="s">
        <v>4281</v>
      </c>
      <c r="E858" s="97" t="s">
        <v>1095</v>
      </c>
      <c r="F858" s="97" t="s">
        <v>306</v>
      </c>
      <c r="G858" s="97"/>
      <c r="H858" s="97" t="s">
        <v>307</v>
      </c>
      <c r="I858" s="97" t="s">
        <v>4282</v>
      </c>
      <c r="J858" s="97" t="s">
        <v>309</v>
      </c>
      <c r="K858" s="97">
        <v>135286.15599999999</v>
      </c>
      <c r="L858" s="97">
        <v>258567.984</v>
      </c>
      <c r="M858" s="97">
        <v>535251.13879999996</v>
      </c>
      <c r="N858" s="97">
        <v>758590.03170000005</v>
      </c>
      <c r="O858" s="97">
        <v>53.573201130000001</v>
      </c>
      <c r="P858" s="97">
        <v>-8.9776094460000007</v>
      </c>
    </row>
    <row r="859" spans="1:16" x14ac:dyDescent="0.3">
      <c r="A859" s="97" t="s">
        <v>4283</v>
      </c>
      <c r="B859" s="97" t="s">
        <v>4284</v>
      </c>
      <c r="C859" s="97" t="s">
        <v>4285</v>
      </c>
      <c r="D859" s="97" t="s">
        <v>4285</v>
      </c>
      <c r="E859" s="97" t="s">
        <v>245</v>
      </c>
      <c r="F859" s="97" t="s">
        <v>246</v>
      </c>
      <c r="G859" s="97"/>
      <c r="H859" s="97" t="s">
        <v>247</v>
      </c>
      <c r="I859" s="97" t="s">
        <v>4286</v>
      </c>
      <c r="J859" s="97" t="s">
        <v>249</v>
      </c>
      <c r="K859" s="97">
        <v>288850.81300000002</v>
      </c>
      <c r="L859" s="97">
        <v>277714.53100000002</v>
      </c>
      <c r="M859" s="97">
        <v>688782.81429999997</v>
      </c>
      <c r="N859" s="97">
        <v>777731.6335</v>
      </c>
      <c r="O859" s="97">
        <v>53.741653990000003</v>
      </c>
      <c r="P859" s="97">
        <v>-6.6541416350000002</v>
      </c>
    </row>
    <row r="860" spans="1:16" x14ac:dyDescent="0.3">
      <c r="A860" s="97" t="s">
        <v>4287</v>
      </c>
      <c r="B860" s="97" t="s">
        <v>4288</v>
      </c>
      <c r="C860" s="97"/>
      <c r="D860" s="97" t="s">
        <v>4289</v>
      </c>
      <c r="E860" s="97" t="s">
        <v>1835</v>
      </c>
      <c r="F860" s="97"/>
      <c r="G860" s="97"/>
      <c r="H860" s="97" t="s">
        <v>138</v>
      </c>
      <c r="I860" s="97" t="s">
        <v>4290</v>
      </c>
      <c r="J860" s="97" t="s">
        <v>140</v>
      </c>
      <c r="K860" s="97">
        <v>176527.095</v>
      </c>
      <c r="L860" s="97">
        <v>73578.198000000004</v>
      </c>
      <c r="M860" s="97">
        <v>576482.19559999998</v>
      </c>
      <c r="N860" s="97">
        <v>573639.87580000004</v>
      </c>
      <c r="O860" s="97">
        <v>51.914396590000003</v>
      </c>
      <c r="P860" s="97">
        <v>-8.3418461669999999</v>
      </c>
    </row>
    <row r="861" spans="1:16" x14ac:dyDescent="0.3">
      <c r="A861" s="97" t="s">
        <v>4291</v>
      </c>
      <c r="B861" s="97" t="s">
        <v>4292</v>
      </c>
      <c r="C861" s="97" t="s">
        <v>4292</v>
      </c>
      <c r="D861" s="97" t="s">
        <v>3209</v>
      </c>
      <c r="E861" s="97" t="s">
        <v>742</v>
      </c>
      <c r="F861" s="97"/>
      <c r="G861" s="97"/>
      <c r="H861" s="97" t="s">
        <v>546</v>
      </c>
      <c r="I861" s="97" t="s">
        <v>4293</v>
      </c>
      <c r="J861" s="97" t="s">
        <v>548</v>
      </c>
      <c r="K861" s="97">
        <v>132912.6</v>
      </c>
      <c r="L861" s="97">
        <v>334673.5</v>
      </c>
      <c r="M861" s="97">
        <v>532878.50089999998</v>
      </c>
      <c r="N861" s="97">
        <v>834679.16020000004</v>
      </c>
      <c r="O861" s="97">
        <v>54.256536369999999</v>
      </c>
      <c r="P861" s="97">
        <v>-9.030117229</v>
      </c>
    </row>
    <row r="862" spans="1:16" x14ac:dyDescent="0.3">
      <c r="A862" s="97" t="s">
        <v>4294</v>
      </c>
      <c r="B862" s="97" t="s">
        <v>4295</v>
      </c>
      <c r="C862" s="97" t="s">
        <v>4295</v>
      </c>
      <c r="D862" s="97" t="s">
        <v>4296</v>
      </c>
      <c r="E862" s="97" t="s">
        <v>380</v>
      </c>
      <c r="F862" s="97"/>
      <c r="G862" s="97"/>
      <c r="H862" s="97" t="s">
        <v>381</v>
      </c>
      <c r="I862" s="97" t="s">
        <v>4297</v>
      </c>
      <c r="J862" s="97" t="s">
        <v>383</v>
      </c>
      <c r="K862" s="97">
        <v>261279.125</v>
      </c>
      <c r="L862" s="97">
        <v>293362.40600000002</v>
      </c>
      <c r="M862" s="97">
        <v>661217.14930000005</v>
      </c>
      <c r="N862" s="97">
        <v>793376.28390000004</v>
      </c>
      <c r="O862" s="97">
        <v>53.886185259999998</v>
      </c>
      <c r="P862" s="97">
        <v>-7.0688245680000001</v>
      </c>
    </row>
    <row r="863" spans="1:16" x14ac:dyDescent="0.3">
      <c r="A863" s="97" t="s">
        <v>4298</v>
      </c>
      <c r="B863" s="97" t="s">
        <v>4299</v>
      </c>
      <c r="C863" s="97" t="s">
        <v>4300</v>
      </c>
      <c r="D863" s="97" t="s">
        <v>4301</v>
      </c>
      <c r="E863" s="97" t="s">
        <v>3958</v>
      </c>
      <c r="F863" s="97" t="s">
        <v>4302</v>
      </c>
      <c r="G863" s="97" t="s">
        <v>4303</v>
      </c>
      <c r="H863" s="97" t="s">
        <v>276</v>
      </c>
      <c r="I863" s="97" t="s">
        <v>4304</v>
      </c>
      <c r="J863" s="97" t="s">
        <v>278</v>
      </c>
      <c r="K863" s="97">
        <v>218393.53099999999</v>
      </c>
      <c r="L863" s="97">
        <v>238614.266</v>
      </c>
      <c r="M863" s="97">
        <v>618340.50199999998</v>
      </c>
      <c r="N863" s="97">
        <v>738640.16799999995</v>
      </c>
      <c r="O863" s="97">
        <v>53.397593360000002</v>
      </c>
      <c r="P863" s="97">
        <v>-7.7242311939999997</v>
      </c>
    </row>
    <row r="864" spans="1:16" x14ac:dyDescent="0.3">
      <c r="A864" s="97" t="s">
        <v>4305</v>
      </c>
      <c r="B864" s="97" t="s">
        <v>4306</v>
      </c>
      <c r="C864" s="97" t="s">
        <v>4306</v>
      </c>
      <c r="D864" s="97" t="s">
        <v>808</v>
      </c>
      <c r="E864" s="97" t="s">
        <v>137</v>
      </c>
      <c r="F864" s="97"/>
      <c r="G864" s="97"/>
      <c r="H864" s="97" t="s">
        <v>138</v>
      </c>
      <c r="I864" s="97" t="s">
        <v>4307</v>
      </c>
      <c r="J864" s="97" t="s">
        <v>140</v>
      </c>
      <c r="K864" s="97">
        <v>205394.17199999999</v>
      </c>
      <c r="L864" s="97">
        <v>75216.687999999995</v>
      </c>
      <c r="M864" s="97">
        <v>605343.06530000002</v>
      </c>
      <c r="N864" s="97">
        <v>575277.85679999995</v>
      </c>
      <c r="O864" s="97">
        <v>51.929591309999999</v>
      </c>
      <c r="P864" s="97">
        <v>-7.9223090440000004</v>
      </c>
    </row>
    <row r="865" spans="1:16" x14ac:dyDescent="0.3">
      <c r="A865" s="97" t="s">
        <v>4308</v>
      </c>
      <c r="B865" s="97" t="s">
        <v>3058</v>
      </c>
      <c r="C865" s="97" t="s">
        <v>4309</v>
      </c>
      <c r="D865" s="97" t="s">
        <v>4310</v>
      </c>
      <c r="E865" s="97" t="s">
        <v>4311</v>
      </c>
      <c r="F865" s="97" t="s">
        <v>706</v>
      </c>
      <c r="G865" s="97"/>
      <c r="H865" s="97" t="s">
        <v>307</v>
      </c>
      <c r="I865" s="97" t="s">
        <v>4312</v>
      </c>
      <c r="J865" s="97" t="s">
        <v>309</v>
      </c>
      <c r="K865" s="97">
        <v>136995.90599999999</v>
      </c>
      <c r="L865" s="97">
        <v>210247.91099999999</v>
      </c>
      <c r="M865" s="97">
        <v>536960.26069999998</v>
      </c>
      <c r="N865" s="97">
        <v>710280.36140000005</v>
      </c>
      <c r="O865" s="97">
        <v>53.139313819999998</v>
      </c>
      <c r="P865" s="97">
        <v>-8.9421848970000006</v>
      </c>
    </row>
    <row r="866" spans="1:16" x14ac:dyDescent="0.3">
      <c r="A866" s="97" t="s">
        <v>4313</v>
      </c>
      <c r="B866" s="97" t="s">
        <v>4314</v>
      </c>
      <c r="C866" s="97" t="s">
        <v>4315</v>
      </c>
      <c r="D866" s="97" t="s">
        <v>4316</v>
      </c>
      <c r="E866" s="97" t="s">
        <v>4317</v>
      </c>
      <c r="F866" s="97" t="s">
        <v>4318</v>
      </c>
      <c r="G866" s="97"/>
      <c r="H866" s="97" t="s">
        <v>321</v>
      </c>
      <c r="I866" s="97" t="s">
        <v>4319</v>
      </c>
      <c r="J866" s="97" t="s">
        <v>323</v>
      </c>
      <c r="K866" s="97">
        <v>185848.90599999999</v>
      </c>
      <c r="L866" s="97">
        <v>234264.68799999999</v>
      </c>
      <c r="M866" s="97">
        <v>585802.86479999998</v>
      </c>
      <c r="N866" s="97">
        <v>734291.70129999996</v>
      </c>
      <c r="O866" s="97">
        <v>53.358642109999998</v>
      </c>
      <c r="P866" s="97">
        <v>-8.2132741209999995</v>
      </c>
    </row>
    <row r="867" spans="1:16" x14ac:dyDescent="0.3">
      <c r="A867" s="97" t="s">
        <v>4320</v>
      </c>
      <c r="B867" s="97" t="s">
        <v>4321</v>
      </c>
      <c r="C867" s="97" t="s">
        <v>4321</v>
      </c>
      <c r="D867" s="97" t="s">
        <v>4322</v>
      </c>
      <c r="E867" s="97" t="s">
        <v>1610</v>
      </c>
      <c r="F867" s="97" t="s">
        <v>436</v>
      </c>
      <c r="G867" s="97"/>
      <c r="H867" s="97" t="s">
        <v>437</v>
      </c>
      <c r="I867" s="97" t="s">
        <v>4323</v>
      </c>
      <c r="J867" s="97" t="s">
        <v>439</v>
      </c>
      <c r="K867" s="97">
        <v>223593.67199999999</v>
      </c>
      <c r="L867" s="97">
        <v>439975.81300000002</v>
      </c>
      <c r="M867" s="97">
        <v>623540.59349999996</v>
      </c>
      <c r="N867" s="97">
        <v>939958.30260000005</v>
      </c>
      <c r="O867" s="97">
        <v>55.206292910000002</v>
      </c>
      <c r="P867" s="97">
        <v>-7.6301775159999998</v>
      </c>
    </row>
    <row r="868" spans="1:16" x14ac:dyDescent="0.3">
      <c r="A868" s="97" t="s">
        <v>4324</v>
      </c>
      <c r="B868" s="97" t="s">
        <v>4325</v>
      </c>
      <c r="C868" s="97" t="s">
        <v>4325</v>
      </c>
      <c r="D868" s="97" t="s">
        <v>4326</v>
      </c>
      <c r="E868" s="97" t="s">
        <v>269</v>
      </c>
      <c r="F868" s="97" t="s">
        <v>261</v>
      </c>
      <c r="G868" s="97"/>
      <c r="H868" s="97" t="s">
        <v>262</v>
      </c>
      <c r="I868" s="97" t="s">
        <v>4327</v>
      </c>
      <c r="J868" s="97" t="s">
        <v>264</v>
      </c>
      <c r="K868" s="97">
        <v>239807.54699999999</v>
      </c>
      <c r="L868" s="97">
        <v>200737.82800000001</v>
      </c>
      <c r="M868" s="97">
        <v>639749.70259999996</v>
      </c>
      <c r="N868" s="97">
        <v>700771.77549999999</v>
      </c>
      <c r="O868" s="97">
        <v>53.056107099999998</v>
      </c>
      <c r="P868" s="97">
        <v>-7.407055035</v>
      </c>
    </row>
    <row r="869" spans="1:16" x14ac:dyDescent="0.3">
      <c r="A869" s="97" t="s">
        <v>4328</v>
      </c>
      <c r="B869" s="97" t="s">
        <v>4329</v>
      </c>
      <c r="C869" s="97" t="s">
        <v>4330</v>
      </c>
      <c r="D869" s="97" t="s">
        <v>4331</v>
      </c>
      <c r="E869" s="97" t="s">
        <v>4332</v>
      </c>
      <c r="F869" s="97" t="s">
        <v>1014</v>
      </c>
      <c r="G869" s="97" t="s">
        <v>1135</v>
      </c>
      <c r="H869" s="97" t="s">
        <v>466</v>
      </c>
      <c r="I869" s="97" t="s">
        <v>4333</v>
      </c>
      <c r="J869" s="97" t="s">
        <v>468</v>
      </c>
      <c r="K869" s="97">
        <v>147853.84400000001</v>
      </c>
      <c r="L869" s="97">
        <v>273918.06300000002</v>
      </c>
      <c r="M869" s="97">
        <v>547816.20109999995</v>
      </c>
      <c r="N869" s="97">
        <v>773936.73569999996</v>
      </c>
      <c r="O869" s="97">
        <v>53.712500609999999</v>
      </c>
      <c r="P869" s="97">
        <v>-8.7904927159999993</v>
      </c>
    </row>
    <row r="870" spans="1:16" x14ac:dyDescent="0.3">
      <c r="A870" s="97" t="s">
        <v>4334</v>
      </c>
      <c r="B870" s="97" t="s">
        <v>4335</v>
      </c>
      <c r="C870" s="97" t="s">
        <v>4335</v>
      </c>
      <c r="D870" s="97" t="s">
        <v>678</v>
      </c>
      <c r="E870" s="97" t="s">
        <v>388</v>
      </c>
      <c r="F870" s="97"/>
      <c r="G870" s="97"/>
      <c r="H870" s="97" t="s">
        <v>389</v>
      </c>
      <c r="I870" s="97" t="s">
        <v>4336</v>
      </c>
      <c r="J870" s="97" t="s">
        <v>391</v>
      </c>
      <c r="K870" s="97">
        <v>196553.9</v>
      </c>
      <c r="L870" s="97">
        <v>98856.9</v>
      </c>
      <c r="M870" s="97">
        <v>596504.82460000005</v>
      </c>
      <c r="N870" s="97">
        <v>598913.02520000003</v>
      </c>
      <c r="O870" s="97">
        <v>52.142060659999999</v>
      </c>
      <c r="P870" s="97">
        <v>-8.05106316</v>
      </c>
    </row>
    <row r="871" spans="1:16" x14ac:dyDescent="0.3">
      <c r="A871" s="97" t="s">
        <v>4337</v>
      </c>
      <c r="B871" s="97" t="s">
        <v>4338</v>
      </c>
      <c r="C871" s="97" t="s">
        <v>4338</v>
      </c>
      <c r="D871" s="97" t="s">
        <v>319</v>
      </c>
      <c r="E871" s="97" t="s">
        <v>321</v>
      </c>
      <c r="F871" s="97"/>
      <c r="G871" s="97"/>
      <c r="H871" s="97" t="s">
        <v>321</v>
      </c>
      <c r="I871" s="97" t="s">
        <v>4339</v>
      </c>
      <c r="J871" s="97" t="s">
        <v>323</v>
      </c>
      <c r="K871" s="97">
        <v>166924.21900000001</v>
      </c>
      <c r="L871" s="97">
        <v>293040.65600000002</v>
      </c>
      <c r="M871" s="97">
        <v>566882.56949999998</v>
      </c>
      <c r="N871" s="97">
        <v>793055.10620000004</v>
      </c>
      <c r="O871" s="97">
        <v>53.885853619999999</v>
      </c>
      <c r="P871" s="97">
        <v>-8.5037412159999999</v>
      </c>
    </row>
    <row r="872" spans="1:16" x14ac:dyDescent="0.3">
      <c r="A872" s="97" t="s">
        <v>4340</v>
      </c>
      <c r="B872" s="97" t="s">
        <v>4341</v>
      </c>
      <c r="C872" s="97" t="s">
        <v>4341</v>
      </c>
      <c r="D872" s="97" t="s">
        <v>4342</v>
      </c>
      <c r="E872" s="97" t="s">
        <v>320</v>
      </c>
      <c r="F872" s="97"/>
      <c r="G872" s="97"/>
      <c r="H872" s="97" t="s">
        <v>321</v>
      </c>
      <c r="I872" s="97" t="s">
        <v>4343</v>
      </c>
      <c r="J872" s="97" t="s">
        <v>323</v>
      </c>
      <c r="K872" s="97">
        <v>177150.625</v>
      </c>
      <c r="L872" s="97">
        <v>278007.34399999998</v>
      </c>
      <c r="M872" s="97">
        <v>577106.69189999998</v>
      </c>
      <c r="N872" s="97">
        <v>778024.97889999999</v>
      </c>
      <c r="O872" s="97">
        <v>53.751344009999997</v>
      </c>
      <c r="P872" s="97">
        <v>-8.3471105039999998</v>
      </c>
    </row>
    <row r="873" spans="1:16" x14ac:dyDescent="0.3">
      <c r="A873" s="97" t="s">
        <v>4344</v>
      </c>
      <c r="B873" s="97" t="s">
        <v>4345</v>
      </c>
      <c r="C873" s="97" t="s">
        <v>4345</v>
      </c>
      <c r="D873" s="97" t="s">
        <v>2331</v>
      </c>
      <c r="E873" s="97" t="s">
        <v>137</v>
      </c>
      <c r="F873" s="97"/>
      <c r="G873" s="97"/>
      <c r="H873" s="97" t="s">
        <v>138</v>
      </c>
      <c r="I873" s="97" t="s">
        <v>4346</v>
      </c>
      <c r="J873" s="97" t="s">
        <v>140</v>
      </c>
      <c r="K873" s="97">
        <v>160606.375</v>
      </c>
      <c r="L873" s="97">
        <v>60122.305</v>
      </c>
      <c r="M873" s="97">
        <v>560564.8308</v>
      </c>
      <c r="N873" s="97">
        <v>560186.96719999996</v>
      </c>
      <c r="O873" s="97">
        <v>51.792572380000003</v>
      </c>
      <c r="P873" s="97">
        <v>-8.5716708290000003</v>
      </c>
    </row>
    <row r="874" spans="1:16" x14ac:dyDescent="0.3">
      <c r="A874" s="97" t="s">
        <v>4347</v>
      </c>
      <c r="B874" s="97" t="s">
        <v>4348</v>
      </c>
      <c r="C874" s="97" t="s">
        <v>4348</v>
      </c>
      <c r="D874" s="97" t="s">
        <v>4349</v>
      </c>
      <c r="E874" s="97" t="s">
        <v>491</v>
      </c>
      <c r="F874" s="97" t="s">
        <v>436</v>
      </c>
      <c r="G874" s="97"/>
      <c r="H874" s="97" t="s">
        <v>437</v>
      </c>
      <c r="I874" s="97" t="s">
        <v>4350</v>
      </c>
      <c r="J874" s="97" t="s">
        <v>439</v>
      </c>
      <c r="K874" s="97">
        <v>176513.29699999999</v>
      </c>
      <c r="L874" s="97">
        <v>390773.875</v>
      </c>
      <c r="M874" s="97">
        <v>576470.10120000003</v>
      </c>
      <c r="N874" s="97">
        <v>890767.21490000002</v>
      </c>
      <c r="O874" s="97">
        <v>54.764346869999997</v>
      </c>
      <c r="P874" s="97">
        <v>-8.3656157330000003</v>
      </c>
    </row>
    <row r="875" spans="1:16" x14ac:dyDescent="0.3">
      <c r="A875" s="97" t="s">
        <v>4351</v>
      </c>
      <c r="B875" s="97" t="s">
        <v>2657</v>
      </c>
      <c r="C875" s="97" t="s">
        <v>3127</v>
      </c>
      <c r="D875" s="97" t="s">
        <v>4352</v>
      </c>
      <c r="E875" s="97" t="s">
        <v>741</v>
      </c>
      <c r="F875" s="97"/>
      <c r="G875" s="97"/>
      <c r="H875" s="97" t="s">
        <v>466</v>
      </c>
      <c r="I875" s="97" t="s">
        <v>4353</v>
      </c>
      <c r="J875" s="97" t="s">
        <v>468</v>
      </c>
      <c r="K875" s="97">
        <v>127708.477</v>
      </c>
      <c r="L875" s="97">
        <v>315702.56300000002</v>
      </c>
      <c r="M875" s="97">
        <v>527675.39820000005</v>
      </c>
      <c r="N875" s="97">
        <v>815712.33920000005</v>
      </c>
      <c r="O875" s="97">
        <v>54.085429759999997</v>
      </c>
      <c r="P875" s="97">
        <v>-9.1054008409999998</v>
      </c>
    </row>
    <row r="876" spans="1:16" x14ac:dyDescent="0.3">
      <c r="A876" s="97" t="s">
        <v>4354</v>
      </c>
      <c r="B876" s="97" t="s">
        <v>1027</v>
      </c>
      <c r="C876" s="97" t="s">
        <v>1027</v>
      </c>
      <c r="D876" s="97" t="s">
        <v>1220</v>
      </c>
      <c r="E876" s="97" t="s">
        <v>4355</v>
      </c>
      <c r="F876" s="97" t="s">
        <v>261</v>
      </c>
      <c r="G876" s="97"/>
      <c r="H876" s="97" t="s">
        <v>262</v>
      </c>
      <c r="I876" s="97" t="s">
        <v>4356</v>
      </c>
      <c r="J876" s="97" t="s">
        <v>264</v>
      </c>
      <c r="K876" s="97">
        <v>254799.8</v>
      </c>
      <c r="L876" s="97">
        <v>211699.5</v>
      </c>
      <c r="M876" s="97">
        <v>654738.78480000002</v>
      </c>
      <c r="N876" s="97">
        <v>711731.00589999999</v>
      </c>
      <c r="O876" s="97">
        <v>53.153266670000001</v>
      </c>
      <c r="P876" s="97">
        <v>-7.1816175619999996</v>
      </c>
    </row>
    <row r="877" spans="1:16" x14ac:dyDescent="0.3">
      <c r="A877" s="97" t="s">
        <v>4357</v>
      </c>
      <c r="B877" s="97" t="s">
        <v>4358</v>
      </c>
      <c r="C877" s="97" t="s">
        <v>4359</v>
      </c>
      <c r="D877" s="97" t="s">
        <v>3936</v>
      </c>
      <c r="E877" s="97" t="s">
        <v>465</v>
      </c>
      <c r="F877" s="97"/>
      <c r="G877" s="97"/>
      <c r="H877" s="97" t="s">
        <v>321</v>
      </c>
      <c r="I877" s="97" t="s">
        <v>4360</v>
      </c>
      <c r="J877" s="97" t="s">
        <v>323</v>
      </c>
      <c r="K877" s="97">
        <v>150339.04699999999</v>
      </c>
      <c r="L877" s="97">
        <v>270960.875</v>
      </c>
      <c r="M877" s="97">
        <v>550300.85290000006</v>
      </c>
      <c r="N877" s="97">
        <v>770980.1716</v>
      </c>
      <c r="O877" s="97">
        <v>53.686176449999998</v>
      </c>
      <c r="P877" s="97">
        <v>-8.7523843150000005</v>
      </c>
    </row>
    <row r="878" spans="1:16" x14ac:dyDescent="0.3">
      <c r="A878" s="97" t="s">
        <v>4361</v>
      </c>
      <c r="B878" s="97" t="s">
        <v>4362</v>
      </c>
      <c r="C878" s="97"/>
      <c r="D878" s="97" t="s">
        <v>4363</v>
      </c>
      <c r="E878" s="97" t="s">
        <v>1124</v>
      </c>
      <c r="F878" s="97" t="s">
        <v>158</v>
      </c>
      <c r="G878" s="97"/>
      <c r="H878" s="97" t="s">
        <v>159</v>
      </c>
      <c r="I878" s="97" t="s">
        <v>4364</v>
      </c>
      <c r="J878" s="97" t="s">
        <v>430</v>
      </c>
      <c r="K878" s="97">
        <v>193646.17199999999</v>
      </c>
      <c r="L878" s="97">
        <v>179682.516</v>
      </c>
      <c r="M878" s="97">
        <v>593598.15819999995</v>
      </c>
      <c r="N878" s="97">
        <v>679721.24670000002</v>
      </c>
      <c r="O878" s="97">
        <v>52.868354650000001</v>
      </c>
      <c r="P878" s="97">
        <v>-8.0950828000000001</v>
      </c>
    </row>
    <row r="879" spans="1:16" x14ac:dyDescent="0.3">
      <c r="A879" s="97" t="s">
        <v>4365</v>
      </c>
      <c r="B879" s="97" t="s">
        <v>4366</v>
      </c>
      <c r="C879" s="97" t="s">
        <v>4367</v>
      </c>
      <c r="D879" s="97" t="s">
        <v>4368</v>
      </c>
      <c r="E879" s="97" t="s">
        <v>4369</v>
      </c>
      <c r="F879" s="97" t="s">
        <v>3457</v>
      </c>
      <c r="G879" s="97" t="s">
        <v>261</v>
      </c>
      <c r="H879" s="97" t="s">
        <v>262</v>
      </c>
      <c r="I879" s="97" t="s">
        <v>4370</v>
      </c>
      <c r="J879" s="97" t="s">
        <v>264</v>
      </c>
      <c r="K879" s="97">
        <v>233104.92199999999</v>
      </c>
      <c r="L879" s="97">
        <v>181803.54699999999</v>
      </c>
      <c r="M879" s="97">
        <v>633048.42009999999</v>
      </c>
      <c r="N879" s="97">
        <v>681841.60919999995</v>
      </c>
      <c r="O879" s="97">
        <v>52.886434739999999</v>
      </c>
      <c r="P879" s="97">
        <v>-7.5089454629999999</v>
      </c>
    </row>
    <row r="880" spans="1:16" x14ac:dyDescent="0.3">
      <c r="A880" s="97" t="s">
        <v>4371</v>
      </c>
      <c r="B880" s="97" t="s">
        <v>4372</v>
      </c>
      <c r="C880" s="97" t="s">
        <v>4373</v>
      </c>
      <c r="D880" s="97" t="s">
        <v>357</v>
      </c>
      <c r="E880" s="97" t="s">
        <v>137</v>
      </c>
      <c r="F880" s="97"/>
      <c r="G880" s="97"/>
      <c r="H880" s="97" t="s">
        <v>138</v>
      </c>
      <c r="I880" s="97" t="s">
        <v>4374</v>
      </c>
      <c r="J880" s="97" t="s">
        <v>140</v>
      </c>
      <c r="K880" s="97">
        <v>104557.44500000001</v>
      </c>
      <c r="L880" s="97">
        <v>31905.907999999999</v>
      </c>
      <c r="M880" s="97">
        <v>504527.81569999998</v>
      </c>
      <c r="N880" s="97">
        <v>531976.95369999995</v>
      </c>
      <c r="O880" s="97">
        <v>51.532297790000001</v>
      </c>
      <c r="P880" s="97">
        <v>-9.3761274080000003</v>
      </c>
    </row>
    <row r="881" spans="1:16" x14ac:dyDescent="0.3">
      <c r="A881" s="97" t="s">
        <v>4375</v>
      </c>
      <c r="B881" s="97" t="s">
        <v>4376</v>
      </c>
      <c r="C881" s="97" t="s">
        <v>4377</v>
      </c>
      <c r="D881" s="97" t="s">
        <v>4378</v>
      </c>
      <c r="E881" s="97" t="s">
        <v>3379</v>
      </c>
      <c r="F881" s="97" t="s">
        <v>182</v>
      </c>
      <c r="G881" s="97"/>
      <c r="H881" s="97" t="s">
        <v>175</v>
      </c>
      <c r="I881" s="97" t="s">
        <v>4379</v>
      </c>
      <c r="J881" s="97" t="s">
        <v>177</v>
      </c>
      <c r="K881" s="97">
        <v>322788.03100000002</v>
      </c>
      <c r="L881" s="97">
        <v>258768.71900000001</v>
      </c>
      <c r="M881" s="97">
        <v>722712.62080000003</v>
      </c>
      <c r="N881" s="97">
        <v>758789.72279999999</v>
      </c>
      <c r="O881" s="97">
        <v>53.56464544</v>
      </c>
      <c r="P881" s="97">
        <v>-6.1475313319999998</v>
      </c>
    </row>
    <row r="882" spans="1:16" x14ac:dyDescent="0.3">
      <c r="A882" s="97" t="s">
        <v>4380</v>
      </c>
      <c r="B882" s="97" t="s">
        <v>4381</v>
      </c>
      <c r="C882" s="97" t="s">
        <v>4381</v>
      </c>
      <c r="D882" s="97" t="s">
        <v>1013</v>
      </c>
      <c r="E882" s="97" t="s">
        <v>3246</v>
      </c>
      <c r="F882" s="97" t="s">
        <v>4382</v>
      </c>
      <c r="G882" s="97"/>
      <c r="H882" s="97" t="s">
        <v>546</v>
      </c>
      <c r="I882" s="97" t="s">
        <v>4383</v>
      </c>
      <c r="J882" s="97" t="s">
        <v>548</v>
      </c>
      <c r="K882" s="97">
        <v>132930.43799999999</v>
      </c>
      <c r="L882" s="97">
        <v>331529.5</v>
      </c>
      <c r="M882" s="97">
        <v>532896.31830000004</v>
      </c>
      <c r="N882" s="97">
        <v>831535.83770000003</v>
      </c>
      <c r="O882" s="97">
        <v>54.228298700000003</v>
      </c>
      <c r="P882" s="97">
        <v>-9.0291407249999995</v>
      </c>
    </row>
    <row r="883" spans="1:16" x14ac:dyDescent="0.3">
      <c r="A883" s="97" t="s">
        <v>4384</v>
      </c>
      <c r="B883" s="97" t="s">
        <v>781</v>
      </c>
      <c r="C883" s="97" t="s">
        <v>781</v>
      </c>
      <c r="D883" s="97" t="s">
        <v>1053</v>
      </c>
      <c r="E883" s="97" t="s">
        <v>320</v>
      </c>
      <c r="F883" s="97"/>
      <c r="G883" s="97"/>
      <c r="H883" s="97" t="s">
        <v>321</v>
      </c>
      <c r="I883" s="97" t="s">
        <v>4385</v>
      </c>
      <c r="J883" s="97" t="s">
        <v>323</v>
      </c>
      <c r="K883" s="97">
        <v>179352.56299999999</v>
      </c>
      <c r="L883" s="97">
        <v>298566.56300000002</v>
      </c>
      <c r="M883" s="97">
        <v>579308.26520000002</v>
      </c>
      <c r="N883" s="97">
        <v>798579.75619999995</v>
      </c>
      <c r="O883" s="97">
        <v>53.936142060000002</v>
      </c>
      <c r="P883" s="97">
        <v>-8.3151145389999996</v>
      </c>
    </row>
    <row r="884" spans="1:16" x14ac:dyDescent="0.3">
      <c r="A884" s="97" t="s">
        <v>4386</v>
      </c>
      <c r="B884" s="97" t="s">
        <v>4387</v>
      </c>
      <c r="C884" s="97" t="s">
        <v>4388</v>
      </c>
      <c r="D884" s="97" t="s">
        <v>4389</v>
      </c>
      <c r="E884" s="97" t="s">
        <v>4390</v>
      </c>
      <c r="F884" s="97" t="s">
        <v>1040</v>
      </c>
      <c r="G884" s="97"/>
      <c r="H884" s="97" t="s">
        <v>151</v>
      </c>
      <c r="I884" s="97" t="s">
        <v>4391</v>
      </c>
      <c r="J884" s="97" t="s">
        <v>153</v>
      </c>
      <c r="K884" s="97">
        <v>38567.379000000001</v>
      </c>
      <c r="L884" s="97">
        <v>100417.42200000001</v>
      </c>
      <c r="M884" s="97">
        <v>438552.34129999997</v>
      </c>
      <c r="N884" s="97">
        <v>600474.0736</v>
      </c>
      <c r="O884" s="97">
        <v>52.13252001</v>
      </c>
      <c r="P884" s="97">
        <v>-10.358347520000001</v>
      </c>
    </row>
    <row r="885" spans="1:16" x14ac:dyDescent="0.3">
      <c r="A885" s="97" t="s">
        <v>4392</v>
      </c>
      <c r="B885" s="97" t="s">
        <v>4393</v>
      </c>
      <c r="C885" s="97" t="s">
        <v>4393</v>
      </c>
      <c r="D885" s="97" t="s">
        <v>533</v>
      </c>
      <c r="E885" s="97" t="s">
        <v>137</v>
      </c>
      <c r="F885" s="97"/>
      <c r="G885" s="97"/>
      <c r="H885" s="97" t="s">
        <v>138</v>
      </c>
      <c r="I885" s="97" t="s">
        <v>4394</v>
      </c>
      <c r="J885" s="97" t="s">
        <v>140</v>
      </c>
      <c r="K885" s="97">
        <v>179066.67199999999</v>
      </c>
      <c r="L885" s="97">
        <v>99903.937999999995</v>
      </c>
      <c r="M885" s="97">
        <v>579021.36829999997</v>
      </c>
      <c r="N885" s="97">
        <v>599959.93220000004</v>
      </c>
      <c r="O885" s="97">
        <v>52.151083759999999</v>
      </c>
      <c r="P885" s="97">
        <v>-8.3065519979999998</v>
      </c>
    </row>
    <row r="886" spans="1:16" x14ac:dyDescent="0.3">
      <c r="A886" s="97" t="s">
        <v>4395</v>
      </c>
      <c r="B886" s="97" t="s">
        <v>4396</v>
      </c>
      <c r="C886" s="97" t="s">
        <v>4396</v>
      </c>
      <c r="D886" s="97" t="s">
        <v>474</v>
      </c>
      <c r="E886" s="97" t="s">
        <v>137</v>
      </c>
      <c r="F886" s="97"/>
      <c r="G886" s="97"/>
      <c r="H886" s="97" t="s">
        <v>138</v>
      </c>
      <c r="I886" s="97" t="s">
        <v>4397</v>
      </c>
      <c r="J886" s="97" t="s">
        <v>140</v>
      </c>
      <c r="K886" s="97">
        <v>134362</v>
      </c>
      <c r="L886" s="97">
        <v>72659.199999999997</v>
      </c>
      <c r="M886" s="97">
        <v>534326.17579999997</v>
      </c>
      <c r="N886" s="97">
        <v>572721.30519999994</v>
      </c>
      <c r="O886" s="97">
        <v>51.902766389999996</v>
      </c>
      <c r="P886" s="97">
        <v>-8.9543731900000001</v>
      </c>
    </row>
    <row r="887" spans="1:16" x14ac:dyDescent="0.3">
      <c r="A887" s="97" t="s">
        <v>4398</v>
      </c>
      <c r="B887" s="97" t="s">
        <v>4399</v>
      </c>
      <c r="C887" s="97" t="s">
        <v>4400</v>
      </c>
      <c r="D887" s="97" t="s">
        <v>4401</v>
      </c>
      <c r="E887" s="97" t="s">
        <v>4402</v>
      </c>
      <c r="F887" s="97" t="s">
        <v>320</v>
      </c>
      <c r="G887" s="97"/>
      <c r="H887" s="97" t="s">
        <v>321</v>
      </c>
      <c r="I887" s="97" t="s">
        <v>4403</v>
      </c>
      <c r="J887" s="97" t="s">
        <v>323</v>
      </c>
      <c r="K887" s="97">
        <v>190327.609</v>
      </c>
      <c r="L887" s="97">
        <v>238986.109</v>
      </c>
      <c r="M887" s="97">
        <v>590280.62820000004</v>
      </c>
      <c r="N887" s="97">
        <v>739012.08100000001</v>
      </c>
      <c r="O887" s="97">
        <v>53.401164680000001</v>
      </c>
      <c r="P887" s="97">
        <v>-8.1461531330000003</v>
      </c>
    </row>
    <row r="888" spans="1:16" x14ac:dyDescent="0.3">
      <c r="A888" s="97" t="s">
        <v>4404</v>
      </c>
      <c r="B888" s="97" t="s">
        <v>4405</v>
      </c>
      <c r="C888" s="97" t="s">
        <v>4406</v>
      </c>
      <c r="D888" s="97" t="s">
        <v>4407</v>
      </c>
      <c r="E888" s="97" t="s">
        <v>4408</v>
      </c>
      <c r="F888" s="97" t="s">
        <v>1616</v>
      </c>
      <c r="G888" s="97"/>
      <c r="H888" s="97" t="s">
        <v>175</v>
      </c>
      <c r="I888" s="97" t="s">
        <v>4409</v>
      </c>
      <c r="J888" s="97" t="s">
        <v>198</v>
      </c>
      <c r="K888" s="97">
        <v>316787.679</v>
      </c>
      <c r="L888" s="97">
        <v>231472.878</v>
      </c>
      <c r="M888" s="97">
        <v>716713.41630000004</v>
      </c>
      <c r="N888" s="97">
        <v>731499.7942</v>
      </c>
      <c r="O888" s="97">
        <v>53.32088014</v>
      </c>
      <c r="P888" s="97">
        <v>-6.24816328</v>
      </c>
    </row>
    <row r="889" spans="1:16" x14ac:dyDescent="0.3">
      <c r="A889" s="97" t="s">
        <v>4410</v>
      </c>
      <c r="B889" s="97" t="s">
        <v>2817</v>
      </c>
      <c r="C889" s="97" t="s">
        <v>2817</v>
      </c>
      <c r="D889" s="97" t="s">
        <v>4411</v>
      </c>
      <c r="E889" s="97" t="s">
        <v>1820</v>
      </c>
      <c r="F889" s="97" t="s">
        <v>1821</v>
      </c>
      <c r="G889" s="97"/>
      <c r="H889" s="97" t="s">
        <v>175</v>
      </c>
      <c r="I889" s="97" t="s">
        <v>4412</v>
      </c>
      <c r="J889" s="97" t="s">
        <v>198</v>
      </c>
      <c r="K889" s="97">
        <v>310372.533</v>
      </c>
      <c r="L889" s="97">
        <v>234403.34899999999</v>
      </c>
      <c r="M889" s="97">
        <v>710299.66780000005</v>
      </c>
      <c r="N889" s="97">
        <v>734429.6679</v>
      </c>
      <c r="O889" s="97">
        <v>53.348574139999997</v>
      </c>
      <c r="P889" s="97">
        <v>-6.3433667829999996</v>
      </c>
    </row>
    <row r="890" spans="1:16" x14ac:dyDescent="0.3">
      <c r="A890" s="97" t="s">
        <v>4413</v>
      </c>
      <c r="B890" s="97" t="s">
        <v>4414</v>
      </c>
      <c r="C890" s="97" t="s">
        <v>4415</v>
      </c>
      <c r="D890" s="97" t="s">
        <v>4416</v>
      </c>
      <c r="E890" s="97" t="s">
        <v>4417</v>
      </c>
      <c r="F890" s="97" t="s">
        <v>1271</v>
      </c>
      <c r="G890" s="97"/>
      <c r="H890" s="97" t="s">
        <v>175</v>
      </c>
      <c r="I890" s="97" t="s">
        <v>4418</v>
      </c>
      <c r="J890" s="97" t="s">
        <v>198</v>
      </c>
      <c r="K890" s="97">
        <v>314418.59399999998</v>
      </c>
      <c r="L890" s="97">
        <v>232775.625</v>
      </c>
      <c r="M890" s="97">
        <v>714344.84860000003</v>
      </c>
      <c r="N890" s="97">
        <v>732802.27309999999</v>
      </c>
      <c r="O890" s="97">
        <v>53.333096789999999</v>
      </c>
      <c r="P890" s="97">
        <v>-6.2832274330000004</v>
      </c>
    </row>
    <row r="891" spans="1:16" x14ac:dyDescent="0.3">
      <c r="A891" s="97" t="s">
        <v>4419</v>
      </c>
      <c r="B891" s="97" t="s">
        <v>4420</v>
      </c>
      <c r="C891" s="97" t="s">
        <v>4421</v>
      </c>
      <c r="D891" s="97" t="s">
        <v>4422</v>
      </c>
      <c r="E891" s="97" t="s">
        <v>925</v>
      </c>
      <c r="F891" s="97" t="s">
        <v>436</v>
      </c>
      <c r="G891" s="97"/>
      <c r="H891" s="97" t="s">
        <v>437</v>
      </c>
      <c r="I891" s="97" t="s">
        <v>4423</v>
      </c>
      <c r="J891" s="97" t="s">
        <v>439</v>
      </c>
      <c r="K891" s="97">
        <v>236198.17199999999</v>
      </c>
      <c r="L891" s="97">
        <v>424374.56300000002</v>
      </c>
      <c r="M891" s="97">
        <v>636142.29550000001</v>
      </c>
      <c r="N891" s="97">
        <v>924360.34710000001</v>
      </c>
      <c r="O891" s="97">
        <v>55.065403240000002</v>
      </c>
      <c r="P891" s="97">
        <v>-7.4341992760000002</v>
      </c>
    </row>
    <row r="892" spans="1:16" x14ac:dyDescent="0.3">
      <c r="A892" s="97" t="s">
        <v>4424</v>
      </c>
      <c r="B892" s="97" t="s">
        <v>4425</v>
      </c>
      <c r="C892" s="97" t="s">
        <v>4426</v>
      </c>
      <c r="D892" s="97" t="s">
        <v>4427</v>
      </c>
      <c r="E892" s="97" t="s">
        <v>1053</v>
      </c>
      <c r="F892" s="97"/>
      <c r="G892" s="97"/>
      <c r="H892" s="97" t="s">
        <v>321</v>
      </c>
      <c r="I892" s="97" t="s">
        <v>4428</v>
      </c>
      <c r="J892" s="97" t="s">
        <v>323</v>
      </c>
      <c r="K892" s="97">
        <v>181036.45300000001</v>
      </c>
      <c r="L892" s="97">
        <v>302914.43800000002</v>
      </c>
      <c r="M892" s="97">
        <v>580991.81559999997</v>
      </c>
      <c r="N892" s="97">
        <v>802926.68539999996</v>
      </c>
      <c r="O892" s="97">
        <v>53.975267610000003</v>
      </c>
      <c r="P892" s="97">
        <v>-8.2897468009999997</v>
      </c>
    </row>
    <row r="893" spans="1:16" x14ac:dyDescent="0.3">
      <c r="A893" s="97" t="s">
        <v>4429</v>
      </c>
      <c r="B893" s="97" t="s">
        <v>4430</v>
      </c>
      <c r="C893" s="97" t="s">
        <v>4431</v>
      </c>
      <c r="D893" s="97" t="s">
        <v>4432</v>
      </c>
      <c r="E893" s="97" t="s">
        <v>593</v>
      </c>
      <c r="F893" s="97"/>
      <c r="G893" s="97"/>
      <c r="H893" s="97" t="s">
        <v>594</v>
      </c>
      <c r="I893" s="97" t="s">
        <v>4433</v>
      </c>
      <c r="J893" s="97" t="s">
        <v>596</v>
      </c>
      <c r="K893" s="97">
        <v>261901.231</v>
      </c>
      <c r="L893" s="97">
        <v>232672.22899999999</v>
      </c>
      <c r="M893" s="97">
        <v>661838.79790000001</v>
      </c>
      <c r="N893" s="97">
        <v>732699.17890000006</v>
      </c>
      <c r="O893" s="97">
        <v>53.340907979999997</v>
      </c>
      <c r="P893" s="97">
        <v>-7.071411286</v>
      </c>
    </row>
    <row r="894" spans="1:16" x14ac:dyDescent="0.3">
      <c r="A894" s="97" t="s">
        <v>4434</v>
      </c>
      <c r="B894" s="97" t="s">
        <v>4435</v>
      </c>
      <c r="C894" s="97" t="s">
        <v>4435</v>
      </c>
      <c r="D894" s="97" t="s">
        <v>600</v>
      </c>
      <c r="E894" s="97" t="s">
        <v>449</v>
      </c>
      <c r="F894" s="97"/>
      <c r="G894" s="97"/>
      <c r="H894" s="97" t="s">
        <v>151</v>
      </c>
      <c r="I894" s="97" t="s">
        <v>4436</v>
      </c>
      <c r="J894" s="97" t="s">
        <v>153</v>
      </c>
      <c r="K894" s="97">
        <v>101065.602</v>
      </c>
      <c r="L894" s="97">
        <v>92286.539000000004</v>
      </c>
      <c r="M894" s="97">
        <v>501037.0564</v>
      </c>
      <c r="N894" s="97">
        <v>592344.59860000003</v>
      </c>
      <c r="O894" s="97">
        <v>52.07418844</v>
      </c>
      <c r="P894" s="97">
        <v>-9.4436540240000006</v>
      </c>
    </row>
    <row r="895" spans="1:16" x14ac:dyDescent="0.3">
      <c r="A895" s="97" t="s">
        <v>4437</v>
      </c>
      <c r="B895" s="97" t="s">
        <v>4438</v>
      </c>
      <c r="C895" s="97" t="s">
        <v>4439</v>
      </c>
      <c r="D895" s="97" t="s">
        <v>1488</v>
      </c>
      <c r="E895" s="97" t="s">
        <v>137</v>
      </c>
      <c r="F895" s="97"/>
      <c r="G895" s="97"/>
      <c r="H895" s="97" t="s">
        <v>138</v>
      </c>
      <c r="I895" s="97" t="s">
        <v>4440</v>
      </c>
      <c r="J895" s="97" t="s">
        <v>140</v>
      </c>
      <c r="K895" s="97">
        <v>99979.718999999997</v>
      </c>
      <c r="L895" s="97">
        <v>55435.688000000002</v>
      </c>
      <c r="M895" s="97">
        <v>499951.20500000002</v>
      </c>
      <c r="N895" s="97">
        <v>555501.6912</v>
      </c>
      <c r="O895" s="97">
        <v>51.742914810000002</v>
      </c>
      <c r="P895" s="97">
        <v>-9.4487942680000003</v>
      </c>
    </row>
    <row r="896" spans="1:16" x14ac:dyDescent="0.3">
      <c r="A896" s="97" t="s">
        <v>4441</v>
      </c>
      <c r="B896" s="97" t="s">
        <v>4442</v>
      </c>
      <c r="C896" s="97" t="s">
        <v>4443</v>
      </c>
      <c r="D896" s="97" t="s">
        <v>4444</v>
      </c>
      <c r="E896" s="97" t="s">
        <v>182</v>
      </c>
      <c r="F896" s="97"/>
      <c r="G896" s="97"/>
      <c r="H896" s="97" t="s">
        <v>175</v>
      </c>
      <c r="I896" s="97" t="s">
        <v>4445</v>
      </c>
      <c r="J896" s="97" t="s">
        <v>177</v>
      </c>
      <c r="K896" s="97">
        <v>320064.65600000002</v>
      </c>
      <c r="L896" s="97">
        <v>253363.609</v>
      </c>
      <c r="M896" s="97">
        <v>719989.80370000005</v>
      </c>
      <c r="N896" s="97">
        <v>753385.79169999994</v>
      </c>
      <c r="O896" s="97">
        <v>53.516735879999999</v>
      </c>
      <c r="P896" s="97">
        <v>-6.1906836270000003</v>
      </c>
    </row>
    <row r="897" spans="1:16" x14ac:dyDescent="0.3">
      <c r="A897" s="97" t="s">
        <v>4446</v>
      </c>
      <c r="B897" s="97" t="s">
        <v>4447</v>
      </c>
      <c r="C897" s="97" t="s">
        <v>4448</v>
      </c>
      <c r="D897" s="97" t="s">
        <v>4449</v>
      </c>
      <c r="E897" s="97" t="s">
        <v>130</v>
      </c>
      <c r="F897" s="97" t="s">
        <v>131</v>
      </c>
      <c r="G897" s="97"/>
      <c r="H897" s="97" t="s">
        <v>123</v>
      </c>
      <c r="I897" s="97" t="s">
        <v>4450</v>
      </c>
      <c r="J897" s="97" t="s">
        <v>125</v>
      </c>
      <c r="K897" s="97">
        <v>267319.03100000002</v>
      </c>
      <c r="L897" s="97">
        <v>347074.84399999998</v>
      </c>
      <c r="M897" s="97">
        <v>667256.03980000003</v>
      </c>
      <c r="N897" s="97">
        <v>847077.11730000004</v>
      </c>
      <c r="O897" s="97">
        <v>54.367902049999998</v>
      </c>
      <c r="P897" s="97">
        <v>-6.9650269690000002</v>
      </c>
    </row>
    <row r="898" spans="1:16" x14ac:dyDescent="0.3">
      <c r="A898" s="97" t="s">
        <v>4451</v>
      </c>
      <c r="B898" s="97" t="s">
        <v>4452</v>
      </c>
      <c r="C898" s="97" t="s">
        <v>4453</v>
      </c>
      <c r="D898" s="97" t="s">
        <v>4454</v>
      </c>
      <c r="E898" s="97" t="s">
        <v>1197</v>
      </c>
      <c r="F898" s="97" t="s">
        <v>593</v>
      </c>
      <c r="G898" s="97"/>
      <c r="H898" s="97" t="s">
        <v>594</v>
      </c>
      <c r="I898" s="97" t="s">
        <v>4455</v>
      </c>
      <c r="J898" s="97" t="s">
        <v>596</v>
      </c>
      <c r="K898" s="97">
        <v>229218</v>
      </c>
      <c r="L898" s="97">
        <v>226443.9</v>
      </c>
      <c r="M898" s="97">
        <v>629162.57420000003</v>
      </c>
      <c r="N898" s="97">
        <v>726472.36609999998</v>
      </c>
      <c r="O898" s="97">
        <v>53.287758689999997</v>
      </c>
      <c r="P898" s="97">
        <v>-7.5626345160000001</v>
      </c>
    </row>
    <row r="899" spans="1:16" x14ac:dyDescent="0.3">
      <c r="A899" s="97" t="s">
        <v>4456</v>
      </c>
      <c r="B899" s="97" t="s">
        <v>4457</v>
      </c>
      <c r="C899" s="97" t="s">
        <v>4458</v>
      </c>
      <c r="D899" s="97" t="s">
        <v>4459</v>
      </c>
      <c r="E899" s="97" t="s">
        <v>1516</v>
      </c>
      <c r="F899" s="97" t="s">
        <v>4258</v>
      </c>
      <c r="G899" s="97"/>
      <c r="H899" s="97" t="s">
        <v>321</v>
      </c>
      <c r="I899" s="97" t="s">
        <v>4460</v>
      </c>
      <c r="J899" s="97" t="s">
        <v>323</v>
      </c>
      <c r="K899" s="97">
        <v>155472.28099999999</v>
      </c>
      <c r="L899" s="97">
        <v>274135.625</v>
      </c>
      <c r="M899" s="97">
        <v>555432.99780000001</v>
      </c>
      <c r="N899" s="97">
        <v>774154.21010000003</v>
      </c>
      <c r="O899" s="97">
        <v>53.715160419999997</v>
      </c>
      <c r="P899" s="97">
        <v>-8.675152508</v>
      </c>
    </row>
    <row r="900" spans="1:16" x14ac:dyDescent="0.3">
      <c r="A900" s="97" t="s">
        <v>4461</v>
      </c>
      <c r="B900" s="97" t="s">
        <v>4462</v>
      </c>
      <c r="C900" s="97" t="s">
        <v>1149</v>
      </c>
      <c r="D900" s="97" t="s">
        <v>4463</v>
      </c>
      <c r="E900" s="97" t="s">
        <v>290</v>
      </c>
      <c r="F900" s="97"/>
      <c r="G900" s="97"/>
      <c r="H900" s="97" t="s">
        <v>290</v>
      </c>
      <c r="I900" s="97" t="s">
        <v>4464</v>
      </c>
      <c r="J900" s="97" t="s">
        <v>292</v>
      </c>
      <c r="K900" s="97">
        <v>331216.897</v>
      </c>
      <c r="L900" s="97">
        <v>193731.63800000001</v>
      </c>
      <c r="M900" s="97">
        <v>731139.32579999999</v>
      </c>
      <c r="N900" s="97">
        <v>693766.60800000001</v>
      </c>
      <c r="O900" s="97">
        <v>52.978587349999998</v>
      </c>
      <c r="P900" s="97">
        <v>-6.0472079010000002</v>
      </c>
    </row>
    <row r="901" spans="1:16" x14ac:dyDescent="0.3">
      <c r="A901" s="97" t="s">
        <v>4465</v>
      </c>
      <c r="B901" s="97" t="s">
        <v>4466</v>
      </c>
      <c r="C901" s="97" t="s">
        <v>4467</v>
      </c>
      <c r="D901" s="97" t="s">
        <v>4468</v>
      </c>
      <c r="E901" s="97" t="s">
        <v>4469</v>
      </c>
      <c r="F901" s="97" t="s">
        <v>586</v>
      </c>
      <c r="G901" s="97"/>
      <c r="H901" s="97" t="s">
        <v>540</v>
      </c>
      <c r="I901" s="97" t="s">
        <v>4470</v>
      </c>
      <c r="J901" s="97" t="s">
        <v>542</v>
      </c>
      <c r="K901" s="97">
        <v>157705.71900000001</v>
      </c>
      <c r="L901" s="97">
        <v>150900.92199999999</v>
      </c>
      <c r="M901" s="97">
        <v>557665.29189999995</v>
      </c>
      <c r="N901" s="97">
        <v>650946.04669999995</v>
      </c>
      <c r="O901" s="97">
        <v>52.608116539999997</v>
      </c>
      <c r="P901" s="97">
        <v>-8.6250420200000004</v>
      </c>
    </row>
    <row r="902" spans="1:16" x14ac:dyDescent="0.3">
      <c r="A902" s="97" t="s">
        <v>4471</v>
      </c>
      <c r="B902" s="97" t="s">
        <v>4472</v>
      </c>
      <c r="C902" s="97" t="s">
        <v>4473</v>
      </c>
      <c r="D902" s="97" t="s">
        <v>1981</v>
      </c>
      <c r="E902" s="97" t="s">
        <v>586</v>
      </c>
      <c r="F902" s="97"/>
      <c r="G902" s="97"/>
      <c r="H902" s="97" t="s">
        <v>540</v>
      </c>
      <c r="I902" s="97" t="s">
        <v>4474</v>
      </c>
      <c r="J902" s="97" t="s">
        <v>542</v>
      </c>
      <c r="K902" s="97">
        <v>112709.914</v>
      </c>
      <c r="L902" s="97">
        <v>135085.391</v>
      </c>
      <c r="M902" s="97">
        <v>512679.09370000003</v>
      </c>
      <c r="N902" s="97">
        <v>635134.16700000002</v>
      </c>
      <c r="O902" s="97">
        <v>52.460666889999999</v>
      </c>
      <c r="P902" s="97">
        <v>-9.2849411429999993</v>
      </c>
    </row>
    <row r="903" spans="1:16" x14ac:dyDescent="0.3">
      <c r="A903" s="97" t="s">
        <v>4475</v>
      </c>
      <c r="B903" s="97" t="s">
        <v>4476</v>
      </c>
      <c r="C903" s="97" t="s">
        <v>4477</v>
      </c>
      <c r="D903" s="97" t="s">
        <v>4478</v>
      </c>
      <c r="E903" s="97" t="s">
        <v>4479</v>
      </c>
      <c r="F903" s="97" t="s">
        <v>586</v>
      </c>
      <c r="G903" s="97"/>
      <c r="H903" s="97" t="s">
        <v>540</v>
      </c>
      <c r="I903" s="97" t="s">
        <v>4480</v>
      </c>
      <c r="J903" s="97" t="s">
        <v>542</v>
      </c>
      <c r="K903" s="97">
        <v>180350.43799999999</v>
      </c>
      <c r="L903" s="97">
        <v>153688.29699999999</v>
      </c>
      <c r="M903" s="97">
        <v>580305.1483</v>
      </c>
      <c r="N903" s="97">
        <v>653732.69900000002</v>
      </c>
      <c r="O903" s="97">
        <v>52.634454830000003</v>
      </c>
      <c r="P903" s="97">
        <v>-8.2909539589999994</v>
      </c>
    </row>
    <row r="904" spans="1:16" x14ac:dyDescent="0.3">
      <c r="A904" s="97" t="s">
        <v>4481</v>
      </c>
      <c r="B904" s="97" t="s">
        <v>4482</v>
      </c>
      <c r="C904" s="97" t="s">
        <v>4482</v>
      </c>
      <c r="D904" s="97" t="s">
        <v>1124</v>
      </c>
      <c r="E904" s="97" t="s">
        <v>158</v>
      </c>
      <c r="F904" s="97"/>
      <c r="G904" s="97"/>
      <c r="H904" s="97" t="s">
        <v>159</v>
      </c>
      <c r="I904" s="97" t="s">
        <v>4483</v>
      </c>
      <c r="J904" s="97" t="s">
        <v>430</v>
      </c>
      <c r="K904" s="97">
        <v>183969.141</v>
      </c>
      <c r="L904" s="97">
        <v>171186.109</v>
      </c>
      <c r="M904" s="97">
        <v>583923.16599999997</v>
      </c>
      <c r="N904" s="97">
        <v>671226.72210000001</v>
      </c>
      <c r="O904" s="97">
        <v>52.791806999999999</v>
      </c>
      <c r="P904" s="97">
        <v>-8.2383605969999998</v>
      </c>
    </row>
    <row r="905" spans="1:16" x14ac:dyDescent="0.3">
      <c r="A905" s="97" t="s">
        <v>4484</v>
      </c>
      <c r="B905" s="97" t="s">
        <v>4485</v>
      </c>
      <c r="C905" s="97" t="s">
        <v>4485</v>
      </c>
      <c r="D905" s="97" t="s">
        <v>4486</v>
      </c>
      <c r="E905" s="97" t="s">
        <v>4487</v>
      </c>
      <c r="F905" s="97" t="s">
        <v>586</v>
      </c>
      <c r="G905" s="97"/>
      <c r="H905" s="97" t="s">
        <v>540</v>
      </c>
      <c r="I905" s="97" t="s">
        <v>4488</v>
      </c>
      <c r="J905" s="97" t="s">
        <v>542</v>
      </c>
      <c r="K905" s="97">
        <v>172522.641</v>
      </c>
      <c r="L905" s="97">
        <v>145091.984</v>
      </c>
      <c r="M905" s="97">
        <v>572478.99100000004</v>
      </c>
      <c r="N905" s="97">
        <v>645138.28009999997</v>
      </c>
      <c r="O905" s="97">
        <v>52.556869249999998</v>
      </c>
      <c r="P905" s="97">
        <v>-8.4058534120000008</v>
      </c>
    </row>
    <row r="906" spans="1:16" x14ac:dyDescent="0.3">
      <c r="A906" s="97" t="s">
        <v>4489</v>
      </c>
      <c r="B906" s="97" t="s">
        <v>4490</v>
      </c>
      <c r="C906" s="97" t="s">
        <v>4490</v>
      </c>
      <c r="D906" s="97" t="s">
        <v>4491</v>
      </c>
      <c r="E906" s="97" t="s">
        <v>533</v>
      </c>
      <c r="F906" s="97" t="s">
        <v>137</v>
      </c>
      <c r="G906" s="97"/>
      <c r="H906" s="97" t="s">
        <v>138</v>
      </c>
      <c r="I906" s="97" t="s">
        <v>4492</v>
      </c>
      <c r="J906" s="97" t="s">
        <v>140</v>
      </c>
      <c r="K906" s="97">
        <v>181855</v>
      </c>
      <c r="L906" s="97">
        <v>88336.945000000007</v>
      </c>
      <c r="M906" s="97">
        <v>581809.03319999995</v>
      </c>
      <c r="N906" s="97">
        <v>588395.41540000006</v>
      </c>
      <c r="O906" s="97">
        <v>52.047232260000001</v>
      </c>
      <c r="P906" s="97">
        <v>-8.2652003280000006</v>
      </c>
    </row>
    <row r="907" spans="1:16" x14ac:dyDescent="0.3">
      <c r="A907" s="97" t="s">
        <v>4493</v>
      </c>
      <c r="B907" s="97" t="s">
        <v>4494</v>
      </c>
      <c r="C907" s="97" t="s">
        <v>4495</v>
      </c>
      <c r="D907" s="97" t="s">
        <v>1857</v>
      </c>
      <c r="E907" s="97" t="s">
        <v>137</v>
      </c>
      <c r="F907" s="97"/>
      <c r="G907" s="97"/>
      <c r="H907" s="97" t="s">
        <v>138</v>
      </c>
      <c r="I907" s="97" t="s">
        <v>4496</v>
      </c>
      <c r="J907" s="97" t="s">
        <v>140</v>
      </c>
      <c r="K907" s="97">
        <v>179896.07399999999</v>
      </c>
      <c r="L907" s="97">
        <v>66915.997000000003</v>
      </c>
      <c r="M907" s="97">
        <v>579850.41299999994</v>
      </c>
      <c r="N907" s="97">
        <v>566979.09129999997</v>
      </c>
      <c r="O907" s="97">
        <v>51.854654529999998</v>
      </c>
      <c r="P907" s="97">
        <v>-8.2924988729999995</v>
      </c>
    </row>
    <row r="908" spans="1:16" x14ac:dyDescent="0.3">
      <c r="A908" s="97" t="s">
        <v>4497</v>
      </c>
      <c r="B908" s="97" t="s">
        <v>4498</v>
      </c>
      <c r="C908" s="97" t="s">
        <v>4499</v>
      </c>
      <c r="D908" s="97" t="s">
        <v>4500</v>
      </c>
      <c r="E908" s="97" t="s">
        <v>436</v>
      </c>
      <c r="F908" s="97"/>
      <c r="G908" s="97"/>
      <c r="H908" s="97" t="s">
        <v>437</v>
      </c>
      <c r="I908" s="97" t="s">
        <v>4501</v>
      </c>
      <c r="J908" s="97" t="s">
        <v>439</v>
      </c>
      <c r="K908" s="97">
        <v>229334.96900000001</v>
      </c>
      <c r="L908" s="97">
        <v>427672.59399999998</v>
      </c>
      <c r="M908" s="97">
        <v>629280.58849999995</v>
      </c>
      <c r="N908" s="97">
        <v>927657.70389999996</v>
      </c>
      <c r="O908" s="97">
        <v>55.09547851</v>
      </c>
      <c r="P908" s="97">
        <v>-7.5412748330000001</v>
      </c>
    </row>
    <row r="909" spans="1:16" x14ac:dyDescent="0.3">
      <c r="A909" s="97" t="s">
        <v>4502</v>
      </c>
      <c r="B909" s="97" t="s">
        <v>4503</v>
      </c>
      <c r="C909" s="97" t="s">
        <v>4504</v>
      </c>
      <c r="D909" s="97" t="s">
        <v>4505</v>
      </c>
      <c r="E909" s="97" t="s">
        <v>436</v>
      </c>
      <c r="F909" s="97"/>
      <c r="G909" s="97"/>
      <c r="H909" s="97" t="s">
        <v>437</v>
      </c>
      <c r="I909" s="97" t="s">
        <v>4506</v>
      </c>
      <c r="J909" s="97" t="s">
        <v>439</v>
      </c>
      <c r="K909" s="97">
        <v>261442.95300000001</v>
      </c>
      <c r="L909" s="97">
        <v>438521.68800000002</v>
      </c>
      <c r="M909" s="97">
        <v>661381.71310000005</v>
      </c>
      <c r="N909" s="97">
        <v>938504.29040000006</v>
      </c>
      <c r="O909" s="97">
        <v>55.189981529999997</v>
      </c>
      <c r="P909" s="97">
        <v>-7.0360744540000004</v>
      </c>
    </row>
    <row r="910" spans="1:16" x14ac:dyDescent="0.3">
      <c r="A910" s="97" t="s">
        <v>4507</v>
      </c>
      <c r="B910" s="97" t="s">
        <v>4508</v>
      </c>
      <c r="C910" s="97" t="s">
        <v>4508</v>
      </c>
      <c r="D910" s="97" t="s">
        <v>4509</v>
      </c>
      <c r="E910" s="97" t="s">
        <v>4510</v>
      </c>
      <c r="F910" s="97"/>
      <c r="G910" s="97"/>
      <c r="H910" s="97" t="s">
        <v>203</v>
      </c>
      <c r="I910" s="97" t="s">
        <v>4511</v>
      </c>
      <c r="J910" s="97" t="s">
        <v>205</v>
      </c>
      <c r="K910" s="97">
        <v>262858.429</v>
      </c>
      <c r="L910" s="97">
        <v>210357.39</v>
      </c>
      <c r="M910" s="97">
        <v>662795.67070000002</v>
      </c>
      <c r="N910" s="97">
        <v>710389.14210000006</v>
      </c>
      <c r="O910" s="97">
        <v>53.140320129999999</v>
      </c>
      <c r="P910" s="97">
        <v>-7.0614410809999999</v>
      </c>
    </row>
    <row r="911" spans="1:16" x14ac:dyDescent="0.3">
      <c r="A911" s="97" t="s">
        <v>4512</v>
      </c>
      <c r="B911" s="97" t="s">
        <v>4513</v>
      </c>
      <c r="C911" s="97" t="s">
        <v>4513</v>
      </c>
      <c r="D911" s="97" t="s">
        <v>4514</v>
      </c>
      <c r="E911" s="97" t="s">
        <v>4515</v>
      </c>
      <c r="F911" s="97" t="s">
        <v>436</v>
      </c>
      <c r="G911" s="97"/>
      <c r="H911" s="97" t="s">
        <v>437</v>
      </c>
      <c r="I911" s="97" t="s">
        <v>4516</v>
      </c>
      <c r="J911" s="97" t="s">
        <v>439</v>
      </c>
      <c r="K911" s="97">
        <v>182169.42199999999</v>
      </c>
      <c r="L911" s="97">
        <v>378718.43800000002</v>
      </c>
      <c r="M911" s="97">
        <v>582124.9436</v>
      </c>
      <c r="N911" s="97">
        <v>878714.34550000005</v>
      </c>
      <c r="O911" s="97">
        <v>54.656287599999999</v>
      </c>
      <c r="P911" s="97">
        <v>-8.2770110829999997</v>
      </c>
    </row>
    <row r="912" spans="1:16" x14ac:dyDescent="0.3">
      <c r="A912" s="97" t="s">
        <v>4517</v>
      </c>
      <c r="B912" s="97" t="s">
        <v>1923</v>
      </c>
      <c r="C912" s="97" t="s">
        <v>4518</v>
      </c>
      <c r="D912" s="97" t="s">
        <v>2380</v>
      </c>
      <c r="E912" s="97" t="s">
        <v>1124</v>
      </c>
      <c r="F912" s="97"/>
      <c r="G912" s="97"/>
      <c r="H912" s="97" t="s">
        <v>159</v>
      </c>
      <c r="I912" s="97" t="s">
        <v>4519</v>
      </c>
      <c r="J912" s="97" t="s">
        <v>430</v>
      </c>
      <c r="K912" s="97">
        <v>186650.639</v>
      </c>
      <c r="L912" s="97">
        <v>179587.81299999999</v>
      </c>
      <c r="M912" s="97">
        <v>586604.13159999996</v>
      </c>
      <c r="N912" s="97">
        <v>679626.6017</v>
      </c>
      <c r="O912" s="97">
        <v>52.867375420000002</v>
      </c>
      <c r="P912" s="97">
        <v>-8.1989565770000006</v>
      </c>
    </row>
    <row r="913" spans="1:16" x14ac:dyDescent="0.3">
      <c r="A913" s="97" t="s">
        <v>4520</v>
      </c>
      <c r="B913" s="97" t="s">
        <v>2779</v>
      </c>
      <c r="C913" s="97" t="s">
        <v>2779</v>
      </c>
      <c r="D913" s="97" t="s">
        <v>2779</v>
      </c>
      <c r="E913" s="97" t="s">
        <v>4521</v>
      </c>
      <c r="F913" s="97" t="s">
        <v>138</v>
      </c>
      <c r="G913" s="97"/>
      <c r="H913" s="97" t="s">
        <v>138</v>
      </c>
      <c r="I913" s="97" t="s">
        <v>4522</v>
      </c>
      <c r="J913" s="97" t="s">
        <v>347</v>
      </c>
      <c r="K913" s="97">
        <v>169781.68100000001</v>
      </c>
      <c r="L913" s="97">
        <v>71248.331000000006</v>
      </c>
      <c r="M913" s="97">
        <v>569738.22149999999</v>
      </c>
      <c r="N913" s="97">
        <v>571310.54720000003</v>
      </c>
      <c r="O913" s="97">
        <v>51.893133079999998</v>
      </c>
      <c r="P913" s="97">
        <v>-8.4396668590000008</v>
      </c>
    </row>
    <row r="914" spans="1:16" x14ac:dyDescent="0.3">
      <c r="A914" s="97" t="s">
        <v>4523</v>
      </c>
      <c r="B914" s="97" t="s">
        <v>4524</v>
      </c>
      <c r="C914" s="97" t="s">
        <v>4525</v>
      </c>
      <c r="D914" s="97" t="s">
        <v>229</v>
      </c>
      <c r="E914" s="97" t="s">
        <v>4526</v>
      </c>
      <c r="F914" s="97" t="s">
        <v>4527</v>
      </c>
      <c r="G914" s="97" t="s">
        <v>137</v>
      </c>
      <c r="H914" s="97" t="s">
        <v>138</v>
      </c>
      <c r="I914" s="97" t="s">
        <v>4528</v>
      </c>
      <c r="J914" s="97" t="s">
        <v>140</v>
      </c>
      <c r="K914" s="97">
        <v>170449.04699999999</v>
      </c>
      <c r="L914" s="97">
        <v>77690.445000000007</v>
      </c>
      <c r="M914" s="97">
        <v>570405.47880000004</v>
      </c>
      <c r="N914" s="97">
        <v>577751.27020000003</v>
      </c>
      <c r="O914" s="97">
        <v>51.951063560000001</v>
      </c>
      <c r="P914" s="97">
        <v>-8.4305262059999997</v>
      </c>
    </row>
    <row r="915" spans="1:16" x14ac:dyDescent="0.3">
      <c r="A915" s="97" t="s">
        <v>4529</v>
      </c>
      <c r="B915" s="97" t="s">
        <v>1923</v>
      </c>
      <c r="C915" s="97" t="s">
        <v>1923</v>
      </c>
      <c r="D915" s="97" t="s">
        <v>1892</v>
      </c>
      <c r="E915" s="97" t="s">
        <v>2477</v>
      </c>
      <c r="F915" s="97"/>
      <c r="G915" s="97"/>
      <c r="H915" s="97" t="s">
        <v>159</v>
      </c>
      <c r="I915" s="97" t="s">
        <v>4530</v>
      </c>
      <c r="J915" s="97" t="s">
        <v>430</v>
      </c>
      <c r="K915" s="97">
        <v>211517.31299999999</v>
      </c>
      <c r="L915" s="97">
        <v>172034.59400000001</v>
      </c>
      <c r="M915" s="97">
        <v>611465.40870000003</v>
      </c>
      <c r="N915" s="97">
        <v>672074.8763</v>
      </c>
      <c r="O915" s="97">
        <v>52.799547609999998</v>
      </c>
      <c r="P915" s="97">
        <v>-7.8299798450000004</v>
      </c>
    </row>
    <row r="916" spans="1:16" x14ac:dyDescent="0.3">
      <c r="A916" s="97" t="s">
        <v>4531</v>
      </c>
      <c r="B916" s="97" t="s">
        <v>4532</v>
      </c>
      <c r="C916" s="97" t="s">
        <v>4533</v>
      </c>
      <c r="D916" s="97" t="s">
        <v>1480</v>
      </c>
      <c r="E916" s="97" t="s">
        <v>306</v>
      </c>
      <c r="F916" s="97"/>
      <c r="G916" s="97"/>
      <c r="H916" s="97" t="s">
        <v>307</v>
      </c>
      <c r="I916" s="97" t="s">
        <v>4534</v>
      </c>
      <c r="J916" s="97" t="s">
        <v>309</v>
      </c>
      <c r="K916" s="97">
        <v>139475.69099999999</v>
      </c>
      <c r="L916" s="97">
        <v>240386.05799999999</v>
      </c>
      <c r="M916" s="97">
        <v>539439.67350000003</v>
      </c>
      <c r="N916" s="97">
        <v>740412.00109999999</v>
      </c>
      <c r="O916" s="97">
        <v>53.410361279999996</v>
      </c>
      <c r="P916" s="97">
        <v>-8.9108711439999997</v>
      </c>
    </row>
    <row r="917" spans="1:16" x14ac:dyDescent="0.3">
      <c r="A917" s="97" t="s">
        <v>4535</v>
      </c>
      <c r="B917" s="97" t="s">
        <v>4536</v>
      </c>
      <c r="C917" s="97" t="s">
        <v>4537</v>
      </c>
      <c r="D917" s="97" t="s">
        <v>4538</v>
      </c>
      <c r="E917" s="97" t="s">
        <v>196</v>
      </c>
      <c r="F917" s="97" t="s">
        <v>4539</v>
      </c>
      <c r="G917" s="97"/>
      <c r="H917" s="97" t="s">
        <v>175</v>
      </c>
      <c r="I917" s="97" t="s">
        <v>4540</v>
      </c>
      <c r="J917" s="97" t="s">
        <v>198</v>
      </c>
      <c r="K917" s="97">
        <v>316775.67099999997</v>
      </c>
      <c r="L917" s="97">
        <v>235501.24900000001</v>
      </c>
      <c r="M917" s="97">
        <v>716701.43229999999</v>
      </c>
      <c r="N917" s="97">
        <v>735527.29740000004</v>
      </c>
      <c r="O917" s="97">
        <v>53.357060760000003</v>
      </c>
      <c r="P917" s="97">
        <v>-6.2468595599999999</v>
      </c>
    </row>
    <row r="918" spans="1:16" x14ac:dyDescent="0.3">
      <c r="A918" s="97" t="s">
        <v>4541</v>
      </c>
      <c r="B918" s="97" t="s">
        <v>4542</v>
      </c>
      <c r="C918" s="97" t="s">
        <v>4543</v>
      </c>
      <c r="D918" s="97" t="s">
        <v>1048</v>
      </c>
      <c r="E918" s="97" t="s">
        <v>306</v>
      </c>
      <c r="F918" s="97"/>
      <c r="G918" s="97"/>
      <c r="H918" s="97" t="s">
        <v>307</v>
      </c>
      <c r="I918" s="97" t="s">
        <v>4544</v>
      </c>
      <c r="J918" s="97" t="s">
        <v>309</v>
      </c>
      <c r="K918" s="97">
        <v>162537.82</v>
      </c>
      <c r="L918" s="97">
        <v>216149.17</v>
      </c>
      <c r="M918" s="97">
        <v>562496.70360000001</v>
      </c>
      <c r="N918" s="97">
        <v>716180.21140000003</v>
      </c>
      <c r="O918" s="97">
        <v>53.194742380000001</v>
      </c>
      <c r="P918" s="97">
        <v>-8.5612382230000001</v>
      </c>
    </row>
    <row r="919" spans="1:16" x14ac:dyDescent="0.3">
      <c r="A919" s="97" t="s">
        <v>4545</v>
      </c>
      <c r="B919" s="97" t="s">
        <v>4546</v>
      </c>
      <c r="C919" s="97" t="s">
        <v>4547</v>
      </c>
      <c r="D919" s="97" t="s">
        <v>4548</v>
      </c>
      <c r="E919" s="97" t="s">
        <v>4549</v>
      </c>
      <c r="F919" s="97" t="s">
        <v>694</v>
      </c>
      <c r="G919" s="97"/>
      <c r="H919" s="97" t="s">
        <v>437</v>
      </c>
      <c r="I919" s="97" t="s">
        <v>4550</v>
      </c>
      <c r="J919" s="97" t="s">
        <v>439</v>
      </c>
      <c r="K919" s="97">
        <v>180594.56299999999</v>
      </c>
      <c r="L919" s="97">
        <v>401106.84399999998</v>
      </c>
      <c r="M919" s="97">
        <v>580550.54260000004</v>
      </c>
      <c r="N919" s="97">
        <v>901097.93579999998</v>
      </c>
      <c r="O919" s="97">
        <v>54.857338779999999</v>
      </c>
      <c r="P919" s="97">
        <v>-8.3029070540000003</v>
      </c>
    </row>
    <row r="920" spans="1:16" x14ac:dyDescent="0.3">
      <c r="A920" s="97" t="s">
        <v>4551</v>
      </c>
      <c r="B920" s="97" t="s">
        <v>4552</v>
      </c>
      <c r="C920" s="97" t="s">
        <v>4552</v>
      </c>
      <c r="D920" s="97" t="s">
        <v>4553</v>
      </c>
      <c r="E920" s="97" t="s">
        <v>854</v>
      </c>
      <c r="F920" s="97"/>
      <c r="G920" s="97"/>
      <c r="H920" s="97" t="s">
        <v>466</v>
      </c>
      <c r="I920" s="97" t="s">
        <v>4554</v>
      </c>
      <c r="J920" s="97" t="s">
        <v>468</v>
      </c>
      <c r="K920" s="97">
        <v>96654.9</v>
      </c>
      <c r="L920" s="97">
        <v>273909.7</v>
      </c>
      <c r="M920" s="97">
        <v>496628.2892</v>
      </c>
      <c r="N920" s="97">
        <v>773928.64890000003</v>
      </c>
      <c r="O920" s="97">
        <v>53.70480499</v>
      </c>
      <c r="P920" s="97">
        <v>-9.5656571140000004</v>
      </c>
    </row>
    <row r="921" spans="1:16" x14ac:dyDescent="0.3">
      <c r="A921" s="97" t="s">
        <v>4555</v>
      </c>
      <c r="B921" s="97" t="s">
        <v>4556</v>
      </c>
      <c r="C921" s="97" t="s">
        <v>4557</v>
      </c>
      <c r="D921" s="97" t="s">
        <v>4558</v>
      </c>
      <c r="E921" s="97" t="s">
        <v>2831</v>
      </c>
      <c r="F921" s="97" t="s">
        <v>507</v>
      </c>
      <c r="G921" s="97"/>
      <c r="H921" s="97" t="s">
        <v>203</v>
      </c>
      <c r="I921" s="97" t="s">
        <v>4559</v>
      </c>
      <c r="J921" s="97" t="s">
        <v>205</v>
      </c>
      <c r="K921" s="97">
        <v>280820.65600000002</v>
      </c>
      <c r="L921" s="97">
        <v>215309.234</v>
      </c>
      <c r="M921" s="97">
        <v>680754.05500000005</v>
      </c>
      <c r="N921" s="97">
        <v>715339.8236</v>
      </c>
      <c r="O921" s="97">
        <v>53.18238547</v>
      </c>
      <c r="P921" s="97">
        <v>-6.7918402090000001</v>
      </c>
    </row>
    <row r="922" spans="1:16" x14ac:dyDescent="0.3">
      <c r="A922" s="97" t="s">
        <v>4560</v>
      </c>
      <c r="B922" s="97" t="s">
        <v>4561</v>
      </c>
      <c r="C922" s="97" t="s">
        <v>4562</v>
      </c>
      <c r="D922" s="97" t="s">
        <v>4563</v>
      </c>
      <c r="E922" s="97" t="s">
        <v>679</v>
      </c>
      <c r="F922" s="97"/>
      <c r="G922" s="97"/>
      <c r="H922" s="97" t="s">
        <v>151</v>
      </c>
      <c r="I922" s="97" t="s">
        <v>4564</v>
      </c>
      <c r="J922" s="97" t="s">
        <v>153</v>
      </c>
      <c r="K922" s="97">
        <v>75533.858999999997</v>
      </c>
      <c r="L922" s="97">
        <v>111254.836</v>
      </c>
      <c r="M922" s="97">
        <v>475510.91710000002</v>
      </c>
      <c r="N922" s="97">
        <v>611308.94920000003</v>
      </c>
      <c r="O922" s="97">
        <v>52.239420719999998</v>
      </c>
      <c r="P922" s="97">
        <v>-9.8227911110000008</v>
      </c>
    </row>
    <row r="923" spans="1:16" x14ac:dyDescent="0.3">
      <c r="A923" s="97" t="s">
        <v>4565</v>
      </c>
      <c r="B923" s="97" t="s">
        <v>4566</v>
      </c>
      <c r="C923" s="97" t="s">
        <v>4567</v>
      </c>
      <c r="D923" s="97" t="s">
        <v>4568</v>
      </c>
      <c r="E923" s="97" t="s">
        <v>2067</v>
      </c>
      <c r="F923" s="97" t="s">
        <v>2068</v>
      </c>
      <c r="G923" s="97"/>
      <c r="H923" s="97" t="s">
        <v>175</v>
      </c>
      <c r="I923" s="97" t="s">
        <v>4569</v>
      </c>
      <c r="J923" s="97" t="s">
        <v>198</v>
      </c>
      <c r="K923" s="97">
        <v>316564.413</v>
      </c>
      <c r="L923" s="97">
        <v>236854.31200000001</v>
      </c>
      <c r="M923" s="97">
        <v>716490.22699999996</v>
      </c>
      <c r="N923" s="97">
        <v>736880.07</v>
      </c>
      <c r="O923" s="97">
        <v>53.369258860000002</v>
      </c>
      <c r="P923" s="97">
        <v>-6.2495326520000001</v>
      </c>
    </row>
    <row r="924" spans="1:16" x14ac:dyDescent="0.3">
      <c r="A924" s="97" t="s">
        <v>4570</v>
      </c>
      <c r="B924" s="97" t="s">
        <v>4571</v>
      </c>
      <c r="C924" s="97" t="s">
        <v>4571</v>
      </c>
      <c r="D924" s="97" t="s">
        <v>4572</v>
      </c>
      <c r="E924" s="97" t="s">
        <v>375</v>
      </c>
      <c r="F924" s="97" t="s">
        <v>306</v>
      </c>
      <c r="G924" s="97"/>
      <c r="H924" s="97" t="s">
        <v>307</v>
      </c>
      <c r="I924" s="97" t="s">
        <v>4573</v>
      </c>
      <c r="J924" s="97" t="s">
        <v>309</v>
      </c>
      <c r="K924" s="97">
        <v>179048.71900000001</v>
      </c>
      <c r="L924" s="97">
        <v>228183.09400000001</v>
      </c>
      <c r="M924" s="97">
        <v>579004.1102</v>
      </c>
      <c r="N924" s="97">
        <v>728211.45400000003</v>
      </c>
      <c r="O924" s="97">
        <v>53.303773880000001</v>
      </c>
      <c r="P924" s="97">
        <v>-8.3150030820000005</v>
      </c>
    </row>
    <row r="925" spans="1:16" x14ac:dyDescent="0.3">
      <c r="A925" s="97" t="s">
        <v>4574</v>
      </c>
      <c r="B925" s="97" t="s">
        <v>4575</v>
      </c>
      <c r="C925" s="97" t="s">
        <v>4575</v>
      </c>
      <c r="D925" s="97" t="s">
        <v>4576</v>
      </c>
      <c r="E925" s="97" t="s">
        <v>719</v>
      </c>
      <c r="F925" s="97" t="s">
        <v>137</v>
      </c>
      <c r="G925" s="97"/>
      <c r="H925" s="97" t="s">
        <v>138</v>
      </c>
      <c r="I925" s="97" t="s">
        <v>4577</v>
      </c>
      <c r="J925" s="97" t="s">
        <v>140</v>
      </c>
      <c r="K925" s="97">
        <v>164712.51500000001</v>
      </c>
      <c r="L925" s="97">
        <v>99402.014999999999</v>
      </c>
      <c r="M925" s="97">
        <v>564670.29989999998</v>
      </c>
      <c r="N925" s="97">
        <v>599458.19510000001</v>
      </c>
      <c r="O925" s="97">
        <v>52.145842569999999</v>
      </c>
      <c r="P925" s="97">
        <v>-8.5161986750000001</v>
      </c>
    </row>
    <row r="926" spans="1:16" x14ac:dyDescent="0.3">
      <c r="A926" s="97" t="s">
        <v>4578</v>
      </c>
      <c r="B926" s="97" t="s">
        <v>4579</v>
      </c>
      <c r="C926" s="97" t="s">
        <v>4579</v>
      </c>
      <c r="D926" s="97" t="s">
        <v>4580</v>
      </c>
      <c r="E926" s="97" t="s">
        <v>4355</v>
      </c>
      <c r="F926" s="97" t="s">
        <v>593</v>
      </c>
      <c r="G926" s="97"/>
      <c r="H926" s="97" t="s">
        <v>594</v>
      </c>
      <c r="I926" s="97" t="s">
        <v>4581</v>
      </c>
      <c r="J926" s="97" t="s">
        <v>596</v>
      </c>
      <c r="K926" s="97">
        <v>248658.43799999999</v>
      </c>
      <c r="L926" s="97">
        <v>212004.03099999999</v>
      </c>
      <c r="M926" s="97">
        <v>648598.74730000005</v>
      </c>
      <c r="N926" s="97">
        <v>712035.50410000002</v>
      </c>
      <c r="O926" s="97">
        <v>53.156598389999999</v>
      </c>
      <c r="P926" s="97">
        <v>-7.2733605509999997</v>
      </c>
    </row>
    <row r="927" spans="1:16" x14ac:dyDescent="0.3">
      <c r="A927" s="97" t="s">
        <v>4582</v>
      </c>
      <c r="B927" s="97" t="s">
        <v>4583</v>
      </c>
      <c r="C927" s="97" t="s">
        <v>4583</v>
      </c>
      <c r="D927" s="97" t="s">
        <v>4584</v>
      </c>
      <c r="E927" s="97" t="s">
        <v>269</v>
      </c>
      <c r="F927" s="97" t="s">
        <v>4585</v>
      </c>
      <c r="G927" s="97"/>
      <c r="H927" s="97" t="s">
        <v>262</v>
      </c>
      <c r="I927" s="97" t="s">
        <v>4586</v>
      </c>
      <c r="J927" s="97" t="s">
        <v>264</v>
      </c>
      <c r="K927" s="97">
        <v>227435.25</v>
      </c>
      <c r="L927" s="97">
        <v>194961.516</v>
      </c>
      <c r="M927" s="97">
        <v>627380.03980000003</v>
      </c>
      <c r="N927" s="97">
        <v>694996.77399999998</v>
      </c>
      <c r="O927" s="97">
        <v>53.004982570000003</v>
      </c>
      <c r="P927" s="97">
        <v>-7.59205664</v>
      </c>
    </row>
    <row r="928" spans="1:16" x14ac:dyDescent="0.3">
      <c r="A928" s="97" t="s">
        <v>4587</v>
      </c>
      <c r="B928" s="97" t="s">
        <v>4588</v>
      </c>
      <c r="C928" s="97" t="s">
        <v>4588</v>
      </c>
      <c r="D928" s="97" t="s">
        <v>4589</v>
      </c>
      <c r="E928" s="97" t="s">
        <v>2836</v>
      </c>
      <c r="F928" s="97" t="s">
        <v>514</v>
      </c>
      <c r="G928" s="97"/>
      <c r="H928" s="97" t="s">
        <v>515</v>
      </c>
      <c r="I928" s="97" t="s">
        <v>4590</v>
      </c>
      <c r="J928" s="97" t="s">
        <v>517</v>
      </c>
      <c r="K928" s="97">
        <v>307980.875</v>
      </c>
      <c r="L928" s="97">
        <v>163900.79699999999</v>
      </c>
      <c r="M928" s="97">
        <v>707908.15020000003</v>
      </c>
      <c r="N928" s="97">
        <v>663942.3162</v>
      </c>
      <c r="O928" s="97">
        <v>52.715818939999998</v>
      </c>
      <c r="P928" s="97">
        <v>-6.4028449419999998</v>
      </c>
    </row>
    <row r="929" spans="1:16" x14ac:dyDescent="0.3">
      <c r="A929" s="97" t="s">
        <v>4591</v>
      </c>
      <c r="B929" s="97" t="s">
        <v>4592</v>
      </c>
      <c r="C929" s="97" t="s">
        <v>4592</v>
      </c>
      <c r="D929" s="97" t="s">
        <v>4593</v>
      </c>
      <c r="E929" s="97" t="s">
        <v>4594</v>
      </c>
      <c r="F929" s="97" t="s">
        <v>514</v>
      </c>
      <c r="G929" s="97"/>
      <c r="H929" s="97" t="s">
        <v>515</v>
      </c>
      <c r="I929" s="97" t="s">
        <v>4595</v>
      </c>
      <c r="J929" s="97" t="s">
        <v>517</v>
      </c>
      <c r="K929" s="97">
        <v>298222.25</v>
      </c>
      <c r="L929" s="97">
        <v>150841.54699999999</v>
      </c>
      <c r="M929" s="97">
        <v>698151.55759999994</v>
      </c>
      <c r="N929" s="97">
        <v>650885.93099999998</v>
      </c>
      <c r="O929" s="97">
        <v>52.600362990000001</v>
      </c>
      <c r="P929" s="97">
        <v>-6.551084704</v>
      </c>
    </row>
    <row r="930" spans="1:16" x14ac:dyDescent="0.3">
      <c r="A930" s="97" t="s">
        <v>4596</v>
      </c>
      <c r="B930" s="97" t="s">
        <v>4597</v>
      </c>
      <c r="C930" s="97" t="s">
        <v>4598</v>
      </c>
      <c r="D930" s="97" t="s">
        <v>2380</v>
      </c>
      <c r="E930" s="97" t="s">
        <v>4599</v>
      </c>
      <c r="F930" s="97" t="s">
        <v>600</v>
      </c>
      <c r="G930" s="97"/>
      <c r="H930" s="97" t="s">
        <v>151</v>
      </c>
      <c r="I930" s="97" t="s">
        <v>4600</v>
      </c>
      <c r="J930" s="97" t="s">
        <v>153</v>
      </c>
      <c r="K930" s="97">
        <v>90995.398000000001</v>
      </c>
      <c r="L930" s="97">
        <v>103244.789</v>
      </c>
      <c r="M930" s="97">
        <v>490969.08149999997</v>
      </c>
      <c r="N930" s="97">
        <v>603300.54310000001</v>
      </c>
      <c r="O930" s="97">
        <v>52.170741190000001</v>
      </c>
      <c r="P930" s="97">
        <v>-9.5939743100000001</v>
      </c>
    </row>
    <row r="931" spans="1:16" x14ac:dyDescent="0.3">
      <c r="A931" s="97" t="s">
        <v>4601</v>
      </c>
      <c r="B931" s="97" t="s">
        <v>4602</v>
      </c>
      <c r="C931" s="97" t="s">
        <v>4602</v>
      </c>
      <c r="D931" s="97" t="s">
        <v>4603</v>
      </c>
      <c r="E931" s="97" t="s">
        <v>4202</v>
      </c>
      <c r="F931" s="97" t="s">
        <v>713</v>
      </c>
      <c r="G931" s="97" t="s">
        <v>515</v>
      </c>
      <c r="H931" s="97" t="s">
        <v>515</v>
      </c>
      <c r="I931" s="97" t="s">
        <v>4604</v>
      </c>
      <c r="J931" s="97" t="s">
        <v>517</v>
      </c>
      <c r="K931" s="97">
        <v>306631.18800000002</v>
      </c>
      <c r="L931" s="97">
        <v>150467.06299999999</v>
      </c>
      <c r="M931" s="97">
        <v>706558.6825</v>
      </c>
      <c r="N931" s="97">
        <v>650511.48300000001</v>
      </c>
      <c r="O931" s="97">
        <v>52.595415869999997</v>
      </c>
      <c r="P931" s="97">
        <v>-6.427147948</v>
      </c>
    </row>
    <row r="932" spans="1:16" x14ac:dyDescent="0.3">
      <c r="A932" s="97" t="s">
        <v>4605</v>
      </c>
      <c r="B932" s="97" t="s">
        <v>4606</v>
      </c>
      <c r="C932" s="97" t="s">
        <v>4607</v>
      </c>
      <c r="D932" s="97" t="s">
        <v>4608</v>
      </c>
      <c r="E932" s="97" t="s">
        <v>694</v>
      </c>
      <c r="F932" s="97"/>
      <c r="G932" s="97"/>
      <c r="H932" s="97" t="s">
        <v>437</v>
      </c>
      <c r="I932" s="97" t="s">
        <v>4609</v>
      </c>
      <c r="J932" s="97" t="s">
        <v>439</v>
      </c>
      <c r="K932" s="97">
        <v>168382.016</v>
      </c>
      <c r="L932" s="97">
        <v>415431.56300000002</v>
      </c>
      <c r="M932" s="97">
        <v>568340.70259999996</v>
      </c>
      <c r="N932" s="97">
        <v>915419.63280000002</v>
      </c>
      <c r="O932" s="97">
        <v>54.98538507</v>
      </c>
      <c r="P932" s="97">
        <v>-8.4946332889999994</v>
      </c>
    </row>
    <row r="933" spans="1:16" x14ac:dyDescent="0.3">
      <c r="A933" s="97" t="s">
        <v>4610</v>
      </c>
      <c r="B933" s="97" t="s">
        <v>4611</v>
      </c>
      <c r="C933" s="97" t="s">
        <v>4611</v>
      </c>
      <c r="D933" s="97" t="s">
        <v>4612</v>
      </c>
      <c r="E933" s="97" t="s">
        <v>202</v>
      </c>
      <c r="F933" s="97"/>
      <c r="G933" s="97"/>
      <c r="H933" s="97" t="s">
        <v>203</v>
      </c>
      <c r="I933" s="97" t="s">
        <v>4613</v>
      </c>
      <c r="J933" s="97" t="s">
        <v>205</v>
      </c>
      <c r="K933" s="97">
        <v>266635.43800000002</v>
      </c>
      <c r="L933" s="97">
        <v>219533.32800000001</v>
      </c>
      <c r="M933" s="97">
        <v>666571.91509999998</v>
      </c>
      <c r="N933" s="97">
        <v>719563.08319999999</v>
      </c>
      <c r="O933" s="97">
        <v>53.222297339999997</v>
      </c>
      <c r="P933" s="97">
        <v>-7.0030997910000004</v>
      </c>
    </row>
    <row r="934" spans="1:16" x14ac:dyDescent="0.3">
      <c r="A934" s="97" t="s">
        <v>4614</v>
      </c>
      <c r="B934" s="97" t="s">
        <v>4615</v>
      </c>
      <c r="C934" s="97" t="s">
        <v>4616</v>
      </c>
      <c r="D934" s="97" t="s">
        <v>4617</v>
      </c>
      <c r="E934" s="97" t="s">
        <v>1048</v>
      </c>
      <c r="F934" s="97" t="s">
        <v>4618</v>
      </c>
      <c r="G934" s="97"/>
      <c r="H934" s="97" t="s">
        <v>307</v>
      </c>
      <c r="I934" s="97" t="s">
        <v>4619</v>
      </c>
      <c r="J934" s="97" t="s">
        <v>309</v>
      </c>
      <c r="K934" s="97">
        <v>173669.67199999999</v>
      </c>
      <c r="L934" s="97">
        <v>199774.71900000001</v>
      </c>
      <c r="M934" s="97">
        <v>573626.06949999998</v>
      </c>
      <c r="N934" s="97">
        <v>699809.22849999997</v>
      </c>
      <c r="O934" s="97">
        <v>53.048283529999999</v>
      </c>
      <c r="P934" s="97">
        <v>-8.3933466929999998</v>
      </c>
    </row>
    <row r="935" spans="1:16" x14ac:dyDescent="0.3">
      <c r="A935" s="97" t="s">
        <v>4620</v>
      </c>
      <c r="B935" s="97" t="s">
        <v>4621</v>
      </c>
      <c r="C935" s="97" t="s">
        <v>4622</v>
      </c>
      <c r="D935" s="97" t="s">
        <v>4623</v>
      </c>
      <c r="E935" s="97" t="s">
        <v>4624</v>
      </c>
      <c r="F935" s="97" t="s">
        <v>1394</v>
      </c>
      <c r="G935" s="97"/>
      <c r="H935" s="97" t="s">
        <v>334</v>
      </c>
      <c r="I935" s="97" t="s">
        <v>4625</v>
      </c>
      <c r="J935" s="97" t="s">
        <v>336</v>
      </c>
      <c r="K935" s="97">
        <v>212104.65599999999</v>
      </c>
      <c r="L935" s="97">
        <v>292162.34399999998</v>
      </c>
      <c r="M935" s="97">
        <v>612053.26780000003</v>
      </c>
      <c r="N935" s="97">
        <v>792176.74239999999</v>
      </c>
      <c r="O935" s="97">
        <v>53.878877439999997</v>
      </c>
      <c r="P935" s="97">
        <v>-7.8166918049999996</v>
      </c>
    </row>
    <row r="936" spans="1:16" x14ac:dyDescent="0.3">
      <c r="A936" s="97" t="s">
        <v>4626</v>
      </c>
      <c r="B936" s="97" t="s">
        <v>4627</v>
      </c>
      <c r="C936" s="97" t="s">
        <v>4627</v>
      </c>
      <c r="D936" s="97" t="s">
        <v>4628</v>
      </c>
      <c r="E936" s="97" t="s">
        <v>713</v>
      </c>
      <c r="F936" s="97" t="s">
        <v>3842</v>
      </c>
      <c r="G936" s="97"/>
      <c r="H936" s="97" t="s">
        <v>515</v>
      </c>
      <c r="I936" s="97" t="s">
        <v>4629</v>
      </c>
      <c r="J936" s="97" t="s">
        <v>517</v>
      </c>
      <c r="K936" s="97">
        <v>289677.03100000002</v>
      </c>
      <c r="L936" s="97">
        <v>147088.20300000001</v>
      </c>
      <c r="M936" s="97">
        <v>689608.15899999999</v>
      </c>
      <c r="N936" s="97">
        <v>647133.44090000005</v>
      </c>
      <c r="O936" s="97">
        <v>52.568119680000002</v>
      </c>
      <c r="P936" s="97">
        <v>-6.6781791530000003</v>
      </c>
    </row>
    <row r="937" spans="1:16" x14ac:dyDescent="0.3">
      <c r="A937" s="97" t="s">
        <v>4630</v>
      </c>
      <c r="B937" s="97" t="s">
        <v>4631</v>
      </c>
      <c r="C937" s="97" t="s">
        <v>4632</v>
      </c>
      <c r="D937" s="97" t="s">
        <v>1679</v>
      </c>
      <c r="E937" s="97" t="s">
        <v>388</v>
      </c>
      <c r="F937" s="97"/>
      <c r="G937" s="97"/>
      <c r="H937" s="97" t="s">
        <v>389</v>
      </c>
      <c r="I937" s="97" t="s">
        <v>4633</v>
      </c>
      <c r="J937" s="97" t="s">
        <v>391</v>
      </c>
      <c r="K937" s="97">
        <v>234164.9</v>
      </c>
      <c r="L937" s="97">
        <v>117213.3</v>
      </c>
      <c r="M937" s="97">
        <v>634107.8236</v>
      </c>
      <c r="N937" s="97">
        <v>617265.26919999998</v>
      </c>
      <c r="O937" s="97">
        <v>52.30597453</v>
      </c>
      <c r="P937" s="97">
        <v>-7.4998581529999999</v>
      </c>
    </row>
    <row r="938" spans="1:16" x14ac:dyDescent="0.3">
      <c r="A938" s="97" t="s">
        <v>4634</v>
      </c>
      <c r="B938" s="97" t="s">
        <v>4635</v>
      </c>
      <c r="C938" s="97" t="s">
        <v>4635</v>
      </c>
      <c r="D938" s="97" t="s">
        <v>4636</v>
      </c>
      <c r="E938" s="97" t="s">
        <v>4637</v>
      </c>
      <c r="F938" s="97" t="s">
        <v>2736</v>
      </c>
      <c r="G938" s="97"/>
      <c r="H938" s="97" t="s">
        <v>466</v>
      </c>
      <c r="I938" s="97" t="s">
        <v>4638</v>
      </c>
      <c r="J938" s="97" t="s">
        <v>468</v>
      </c>
      <c r="K938" s="97">
        <v>117458.867</v>
      </c>
      <c r="L938" s="97">
        <v>297512.40600000002</v>
      </c>
      <c r="M938" s="97">
        <v>517427.8996</v>
      </c>
      <c r="N938" s="97">
        <v>797526.15689999994</v>
      </c>
      <c r="O938" s="97">
        <v>53.920508830000003</v>
      </c>
      <c r="P938" s="97">
        <v>-9.2570500160000009</v>
      </c>
    </row>
    <row r="939" spans="1:16" x14ac:dyDescent="0.3">
      <c r="A939" s="97" t="s">
        <v>4639</v>
      </c>
      <c r="B939" s="97" t="s">
        <v>4640</v>
      </c>
      <c r="C939" s="97" t="s">
        <v>4640</v>
      </c>
      <c r="D939" s="97" t="s">
        <v>563</v>
      </c>
      <c r="E939" s="97" t="s">
        <v>158</v>
      </c>
      <c r="F939" s="97"/>
      <c r="G939" s="97"/>
      <c r="H939" s="97" t="s">
        <v>159</v>
      </c>
      <c r="I939" s="97" t="s">
        <v>4641</v>
      </c>
      <c r="J939" s="97" t="s">
        <v>161</v>
      </c>
      <c r="K939" s="97">
        <v>211035.141</v>
      </c>
      <c r="L939" s="97">
        <v>147458.734</v>
      </c>
      <c r="M939" s="97">
        <v>610983.20860000001</v>
      </c>
      <c r="N939" s="97">
        <v>647504.31279999996</v>
      </c>
      <c r="O939" s="97">
        <v>52.57872012</v>
      </c>
      <c r="P939" s="97">
        <v>-7.837949966</v>
      </c>
    </row>
    <row r="940" spans="1:16" x14ac:dyDescent="0.3">
      <c r="A940" s="97" t="s">
        <v>4642</v>
      </c>
      <c r="B940" s="97" t="s">
        <v>4643</v>
      </c>
      <c r="C940" s="97" t="s">
        <v>4644</v>
      </c>
      <c r="D940" s="97" t="s">
        <v>4645</v>
      </c>
      <c r="E940" s="97" t="s">
        <v>449</v>
      </c>
      <c r="F940" s="97"/>
      <c r="G940" s="97"/>
      <c r="H940" s="97" t="s">
        <v>151</v>
      </c>
      <c r="I940" s="97" t="s">
        <v>4646</v>
      </c>
      <c r="J940" s="97" t="s">
        <v>153</v>
      </c>
      <c r="K940" s="97">
        <v>69036.210999999996</v>
      </c>
      <c r="L940" s="97">
        <v>92028.758000000002</v>
      </c>
      <c r="M940" s="97">
        <v>469014.56319999998</v>
      </c>
      <c r="N940" s="97">
        <v>592087.049</v>
      </c>
      <c r="O940" s="97">
        <v>52.065229739999999</v>
      </c>
      <c r="P940" s="97">
        <v>-9.9104470770000006</v>
      </c>
    </row>
    <row r="941" spans="1:16" x14ac:dyDescent="0.3">
      <c r="A941" s="97" t="s">
        <v>4647</v>
      </c>
      <c r="B941" s="97" t="s">
        <v>4648</v>
      </c>
      <c r="C941" s="97" t="s">
        <v>4649</v>
      </c>
      <c r="D941" s="97" t="s">
        <v>4650</v>
      </c>
      <c r="E941" s="97" t="s">
        <v>459</v>
      </c>
      <c r="F941" s="97"/>
      <c r="G941" s="97"/>
      <c r="H941" s="97" t="s">
        <v>321</v>
      </c>
      <c r="I941" s="97" t="s">
        <v>4651</v>
      </c>
      <c r="J941" s="97" t="s">
        <v>323</v>
      </c>
      <c r="K941" s="97">
        <v>195970.21900000001</v>
      </c>
      <c r="L941" s="97">
        <v>233364.375</v>
      </c>
      <c r="M941" s="97">
        <v>595921.99250000005</v>
      </c>
      <c r="N941" s="97">
        <v>733391.52800000005</v>
      </c>
      <c r="O941" s="97">
        <v>53.350727149999997</v>
      </c>
      <c r="P941" s="97">
        <v>-8.0612498089999995</v>
      </c>
    </row>
    <row r="942" spans="1:16" x14ac:dyDescent="0.3">
      <c r="A942" s="97" t="s">
        <v>4652</v>
      </c>
      <c r="B942" s="97" t="s">
        <v>4653</v>
      </c>
      <c r="C942" s="97" t="s">
        <v>4653</v>
      </c>
      <c r="D942" s="97" t="s">
        <v>4654</v>
      </c>
      <c r="E942" s="97" t="s">
        <v>611</v>
      </c>
      <c r="F942" s="97" t="s">
        <v>4655</v>
      </c>
      <c r="G942" s="97"/>
      <c r="H942" s="97" t="s">
        <v>612</v>
      </c>
      <c r="I942" s="97" t="s">
        <v>4656</v>
      </c>
      <c r="J942" s="97" t="s">
        <v>614</v>
      </c>
      <c r="K942" s="97">
        <v>175709.75</v>
      </c>
      <c r="L942" s="97">
        <v>189185.484</v>
      </c>
      <c r="M942" s="97">
        <v>575665.65110000002</v>
      </c>
      <c r="N942" s="97">
        <v>689222.26390000002</v>
      </c>
      <c r="O942" s="97">
        <v>52.953232290000003</v>
      </c>
      <c r="P942" s="97">
        <v>-8.3621315979999995</v>
      </c>
    </row>
    <row r="943" spans="1:16" x14ac:dyDescent="0.3">
      <c r="A943" s="97" t="s">
        <v>4657</v>
      </c>
      <c r="B943" s="97" t="s">
        <v>4658</v>
      </c>
      <c r="C943" s="97" t="s">
        <v>4658</v>
      </c>
      <c r="D943" s="97" t="s">
        <v>4659</v>
      </c>
      <c r="E943" s="97" t="s">
        <v>4612</v>
      </c>
      <c r="F943" s="97" t="s">
        <v>202</v>
      </c>
      <c r="G943" s="97"/>
      <c r="H943" s="97" t="s">
        <v>594</v>
      </c>
      <c r="I943" s="97" t="s">
        <v>4660</v>
      </c>
      <c r="J943" s="97" t="s">
        <v>596</v>
      </c>
      <c r="K943" s="97">
        <v>260540.64799999999</v>
      </c>
      <c r="L943" s="97">
        <v>217890.764</v>
      </c>
      <c r="M943" s="97">
        <v>660478.42920000001</v>
      </c>
      <c r="N943" s="97">
        <v>717920.90549999999</v>
      </c>
      <c r="O943" s="97">
        <v>53.208268959999998</v>
      </c>
      <c r="P943" s="97">
        <v>-7.0946465270000001</v>
      </c>
    </row>
    <row r="944" spans="1:16" x14ac:dyDescent="0.3">
      <c r="A944" s="97" t="s">
        <v>4661</v>
      </c>
      <c r="B944" s="97" t="s">
        <v>4662</v>
      </c>
      <c r="C944" s="97" t="s">
        <v>4663</v>
      </c>
      <c r="D944" s="97" t="s">
        <v>2166</v>
      </c>
      <c r="E944" s="97" t="s">
        <v>736</v>
      </c>
      <c r="F944" s="97"/>
      <c r="G944" s="97"/>
      <c r="H944" s="97" t="s">
        <v>175</v>
      </c>
      <c r="I944" s="97" t="s">
        <v>4664</v>
      </c>
      <c r="J944" s="97" t="s">
        <v>198</v>
      </c>
      <c r="K944" s="97">
        <v>318746.83799999999</v>
      </c>
      <c r="L944" s="97">
        <v>233217.25200000001</v>
      </c>
      <c r="M944" s="97">
        <v>718672.16260000004</v>
      </c>
      <c r="N944" s="97">
        <v>733243.78200000001</v>
      </c>
      <c r="O944" s="97">
        <v>53.336110490000003</v>
      </c>
      <c r="P944" s="97">
        <v>-6.2181256579999999</v>
      </c>
    </row>
    <row r="945" spans="1:16" x14ac:dyDescent="0.3">
      <c r="A945" s="97" t="s">
        <v>4665</v>
      </c>
      <c r="B945" s="97" t="s">
        <v>4666</v>
      </c>
      <c r="C945" s="97" t="s">
        <v>4666</v>
      </c>
      <c r="D945" s="97" t="s">
        <v>4667</v>
      </c>
      <c r="E945" s="97" t="s">
        <v>741</v>
      </c>
      <c r="F945" s="97" t="s">
        <v>465</v>
      </c>
      <c r="G945" s="97"/>
      <c r="H945" s="97" t="s">
        <v>466</v>
      </c>
      <c r="I945" s="97" t="s">
        <v>4668</v>
      </c>
      <c r="J945" s="97" t="s">
        <v>468</v>
      </c>
      <c r="K945" s="97">
        <v>113196.18799999999</v>
      </c>
      <c r="L945" s="97">
        <v>304666.78100000002</v>
      </c>
      <c r="M945" s="97">
        <v>513166.17739999999</v>
      </c>
      <c r="N945" s="97">
        <v>804679.01289999997</v>
      </c>
      <c r="O945" s="97">
        <v>53.984070819999999</v>
      </c>
      <c r="P945" s="97">
        <v>-9.3239446220000008</v>
      </c>
    </row>
    <row r="946" spans="1:16" x14ac:dyDescent="0.3">
      <c r="A946" s="97" t="s">
        <v>4669</v>
      </c>
      <c r="B946" s="97" t="s">
        <v>4670</v>
      </c>
      <c r="C946" s="97" t="s">
        <v>4671</v>
      </c>
      <c r="D946" s="97" t="s">
        <v>4672</v>
      </c>
      <c r="E946" s="97" t="s">
        <v>4673</v>
      </c>
      <c r="F946" s="97" t="s">
        <v>375</v>
      </c>
      <c r="G946" s="97"/>
      <c r="H946" s="97" t="s">
        <v>307</v>
      </c>
      <c r="I946" s="97" t="s">
        <v>4674</v>
      </c>
      <c r="J946" s="97" t="s">
        <v>309</v>
      </c>
      <c r="K946" s="97">
        <v>191395</v>
      </c>
      <c r="L946" s="97">
        <v>216757.34400000001</v>
      </c>
      <c r="M946" s="97">
        <v>591347.67020000005</v>
      </c>
      <c r="N946" s="97">
        <v>716788.09950000001</v>
      </c>
      <c r="O946" s="97">
        <v>53.20145694</v>
      </c>
      <c r="P946" s="97">
        <v>-8.1295021199999997</v>
      </c>
    </row>
    <row r="947" spans="1:16" x14ac:dyDescent="0.3">
      <c r="A947" s="97" t="s">
        <v>4675</v>
      </c>
      <c r="B947" s="97" t="s">
        <v>4676</v>
      </c>
      <c r="C947" s="97" t="s">
        <v>4677</v>
      </c>
      <c r="D947" s="97" t="s">
        <v>1516</v>
      </c>
      <c r="E947" s="97" t="s">
        <v>320</v>
      </c>
      <c r="F947" s="97"/>
      <c r="G947" s="97"/>
      <c r="H947" s="97" t="s">
        <v>321</v>
      </c>
      <c r="I947" s="97" t="s">
        <v>4678</v>
      </c>
      <c r="J947" s="97" t="s">
        <v>323</v>
      </c>
      <c r="K947" s="97">
        <v>157009.875</v>
      </c>
      <c r="L947" s="97">
        <v>277842.25</v>
      </c>
      <c r="M947" s="97">
        <v>556970.28040000005</v>
      </c>
      <c r="N947" s="97">
        <v>777860.0281</v>
      </c>
      <c r="O947" s="97">
        <v>53.748588959999999</v>
      </c>
      <c r="P947" s="97">
        <v>-8.6523810260000005</v>
      </c>
    </row>
    <row r="948" spans="1:16" x14ac:dyDescent="0.3">
      <c r="A948" s="97" t="s">
        <v>4679</v>
      </c>
      <c r="B948" s="97" t="s">
        <v>4680</v>
      </c>
      <c r="C948" s="97" t="s">
        <v>4681</v>
      </c>
      <c r="D948" s="97" t="s">
        <v>3065</v>
      </c>
      <c r="E948" s="97" t="s">
        <v>4432</v>
      </c>
      <c r="F948" s="97" t="s">
        <v>593</v>
      </c>
      <c r="G948" s="97"/>
      <c r="H948" s="97" t="s">
        <v>594</v>
      </c>
      <c r="I948" s="97" t="s">
        <v>4682</v>
      </c>
      <c r="J948" s="97" t="s">
        <v>596</v>
      </c>
      <c r="K948" s="97">
        <v>262696.01799999998</v>
      </c>
      <c r="L948" s="97">
        <v>232426.56200000001</v>
      </c>
      <c r="M948" s="97">
        <v>662633.41240000003</v>
      </c>
      <c r="N948" s="97">
        <v>732453.56059999997</v>
      </c>
      <c r="O948" s="97">
        <v>53.338607490000001</v>
      </c>
      <c r="P948" s="97">
        <v>-7.059529446</v>
      </c>
    </row>
    <row r="949" spans="1:16" x14ac:dyDescent="0.3">
      <c r="A949" s="97" t="s">
        <v>4683</v>
      </c>
      <c r="B949" s="97" t="s">
        <v>4684</v>
      </c>
      <c r="C949" s="97" t="s">
        <v>4684</v>
      </c>
      <c r="D949" s="97" t="s">
        <v>4685</v>
      </c>
      <c r="E949" s="97" t="s">
        <v>4686</v>
      </c>
      <c r="F949" s="97"/>
      <c r="G949" s="97"/>
      <c r="H949" s="97" t="s">
        <v>151</v>
      </c>
      <c r="I949" s="97" t="s">
        <v>4687</v>
      </c>
      <c r="J949" s="97" t="s">
        <v>153</v>
      </c>
      <c r="K949" s="97">
        <v>50352.582000000002</v>
      </c>
      <c r="L949" s="97">
        <v>66974.608999999997</v>
      </c>
      <c r="M949" s="97">
        <v>450334.82059999998</v>
      </c>
      <c r="N949" s="97">
        <v>567038.40060000005</v>
      </c>
      <c r="O949" s="97">
        <v>51.835499370000001</v>
      </c>
      <c r="P949" s="97">
        <v>-10.171793559999999</v>
      </c>
    </row>
    <row r="950" spans="1:16" x14ac:dyDescent="0.3">
      <c r="A950" s="97" t="s">
        <v>4688</v>
      </c>
      <c r="B950" s="97" t="s">
        <v>4689</v>
      </c>
      <c r="C950" s="97" t="s">
        <v>4689</v>
      </c>
      <c r="D950" s="97" t="s">
        <v>4690</v>
      </c>
      <c r="E950" s="97" t="s">
        <v>4691</v>
      </c>
      <c r="F950" s="97" t="s">
        <v>674</v>
      </c>
      <c r="G950" s="97"/>
      <c r="H950" s="97" t="s">
        <v>466</v>
      </c>
      <c r="I950" s="97" t="s">
        <v>4692</v>
      </c>
      <c r="J950" s="97" t="s">
        <v>468</v>
      </c>
      <c r="K950" s="97">
        <v>124364.766</v>
      </c>
      <c r="L950" s="97">
        <v>309147.34399999998</v>
      </c>
      <c r="M950" s="97">
        <v>524332.37269999995</v>
      </c>
      <c r="N950" s="97">
        <v>809158.55070000002</v>
      </c>
      <c r="O950" s="97">
        <v>54.026070160000003</v>
      </c>
      <c r="P950" s="97">
        <v>-9.1548496480000008</v>
      </c>
    </row>
    <row r="951" spans="1:16" x14ac:dyDescent="0.3">
      <c r="A951" s="97" t="s">
        <v>4693</v>
      </c>
      <c r="B951" s="97" t="s">
        <v>4694</v>
      </c>
      <c r="C951" s="97" t="s">
        <v>4694</v>
      </c>
      <c r="D951" s="97" t="s">
        <v>4695</v>
      </c>
      <c r="E951" s="97" t="s">
        <v>513</v>
      </c>
      <c r="F951" s="97" t="s">
        <v>514</v>
      </c>
      <c r="G951" s="97"/>
      <c r="H951" s="97" t="s">
        <v>515</v>
      </c>
      <c r="I951" s="97" t="s">
        <v>4696</v>
      </c>
      <c r="J951" s="97" t="s">
        <v>517</v>
      </c>
      <c r="K951" s="97">
        <v>277250.71799999999</v>
      </c>
      <c r="L951" s="97">
        <v>131296.89000000001</v>
      </c>
      <c r="M951" s="97">
        <v>677184.43799999997</v>
      </c>
      <c r="N951" s="97">
        <v>631345.59539999999</v>
      </c>
      <c r="O951" s="97">
        <v>52.428146830000003</v>
      </c>
      <c r="P951" s="97">
        <v>-6.8650601</v>
      </c>
    </row>
    <row r="952" spans="1:16" x14ac:dyDescent="0.3">
      <c r="A952" s="97" t="s">
        <v>4697</v>
      </c>
      <c r="B952" s="97" t="s">
        <v>2974</v>
      </c>
      <c r="C952" s="97" t="s">
        <v>4698</v>
      </c>
      <c r="D952" s="97" t="s">
        <v>4699</v>
      </c>
      <c r="E952" s="97" t="s">
        <v>4700</v>
      </c>
      <c r="F952" s="97" t="s">
        <v>289</v>
      </c>
      <c r="G952" s="97"/>
      <c r="H952" s="97" t="s">
        <v>290</v>
      </c>
      <c r="I952" s="97" t="s">
        <v>4701</v>
      </c>
      <c r="J952" s="97" t="s">
        <v>292</v>
      </c>
      <c r="K952" s="97">
        <v>289190.06300000002</v>
      </c>
      <c r="L952" s="97">
        <v>193903.516</v>
      </c>
      <c r="M952" s="97">
        <v>689121.54520000005</v>
      </c>
      <c r="N952" s="97">
        <v>693938.67229999998</v>
      </c>
      <c r="O952" s="97">
        <v>52.988763249999998</v>
      </c>
      <c r="P952" s="97">
        <v>-6.6726195300000004</v>
      </c>
    </row>
    <row r="953" spans="1:16" x14ac:dyDescent="0.3">
      <c r="A953" s="97" t="s">
        <v>4702</v>
      </c>
      <c r="B953" s="97" t="s">
        <v>4703</v>
      </c>
      <c r="C953" s="97" t="s">
        <v>4703</v>
      </c>
      <c r="D953" s="97" t="s">
        <v>4704</v>
      </c>
      <c r="E953" s="97" t="s">
        <v>319</v>
      </c>
      <c r="F953" s="97" t="s">
        <v>320</v>
      </c>
      <c r="G953" s="97"/>
      <c r="H953" s="97" t="s">
        <v>321</v>
      </c>
      <c r="I953" s="97" t="s">
        <v>4705</v>
      </c>
      <c r="J953" s="97" t="s">
        <v>323</v>
      </c>
      <c r="K953" s="97">
        <v>184033.5</v>
      </c>
      <c r="L953" s="97">
        <v>280676.68800000002</v>
      </c>
      <c r="M953" s="97">
        <v>583988.09820000001</v>
      </c>
      <c r="N953" s="97">
        <v>780693.71100000001</v>
      </c>
      <c r="O953" s="97">
        <v>53.775582530000001</v>
      </c>
      <c r="P953" s="97">
        <v>-8.2429135930000008</v>
      </c>
    </row>
    <row r="954" spans="1:16" x14ac:dyDescent="0.3">
      <c r="A954" s="97" t="s">
        <v>4706</v>
      </c>
      <c r="B954" s="97" t="s">
        <v>4707</v>
      </c>
      <c r="C954" s="97" t="s">
        <v>4707</v>
      </c>
      <c r="D954" s="97" t="s">
        <v>545</v>
      </c>
      <c r="E954" s="97" t="s">
        <v>742</v>
      </c>
      <c r="F954" s="97"/>
      <c r="G954" s="97"/>
      <c r="H954" s="97" t="s">
        <v>546</v>
      </c>
      <c r="I954" s="97" t="s">
        <v>4708</v>
      </c>
      <c r="J954" s="97" t="s">
        <v>548</v>
      </c>
      <c r="K954" s="97">
        <v>173110.29699999999</v>
      </c>
      <c r="L954" s="97">
        <v>327168.28100000002</v>
      </c>
      <c r="M954" s="97">
        <v>573067.49659999995</v>
      </c>
      <c r="N954" s="97">
        <v>827175.34450000001</v>
      </c>
      <c r="O954" s="97">
        <v>54.192803980000001</v>
      </c>
      <c r="P954" s="97">
        <v>-8.412692539</v>
      </c>
    </row>
    <row r="955" spans="1:16" x14ac:dyDescent="0.3">
      <c r="A955" s="97" t="s">
        <v>4709</v>
      </c>
      <c r="B955" s="97" t="s">
        <v>4710</v>
      </c>
      <c r="C955" s="97" t="s">
        <v>4711</v>
      </c>
      <c r="D955" s="97" t="s">
        <v>4712</v>
      </c>
      <c r="E955" s="97" t="s">
        <v>4713</v>
      </c>
      <c r="F955" s="97" t="s">
        <v>3822</v>
      </c>
      <c r="G955" s="97"/>
      <c r="H955" s="97" t="s">
        <v>466</v>
      </c>
      <c r="I955" s="97" t="s">
        <v>4714</v>
      </c>
      <c r="J955" s="97" t="s">
        <v>468</v>
      </c>
      <c r="K955" s="97">
        <v>72473.241999999998</v>
      </c>
      <c r="L955" s="97">
        <v>301835.21899999998</v>
      </c>
      <c r="M955" s="97">
        <v>472451.99200000003</v>
      </c>
      <c r="N955" s="97">
        <v>801848.27890000003</v>
      </c>
      <c r="O955" s="97">
        <v>53.950209800000003</v>
      </c>
      <c r="P955" s="97">
        <v>-9.9431941990000006</v>
      </c>
    </row>
    <row r="956" spans="1:16" x14ac:dyDescent="0.3">
      <c r="A956" s="97" t="s">
        <v>4715</v>
      </c>
      <c r="B956" s="97" t="s">
        <v>2629</v>
      </c>
      <c r="C956" s="97" t="s">
        <v>4716</v>
      </c>
      <c r="D956" s="97" t="s">
        <v>4717</v>
      </c>
      <c r="E956" s="97" t="s">
        <v>925</v>
      </c>
      <c r="F956" s="97" t="s">
        <v>436</v>
      </c>
      <c r="G956" s="97"/>
      <c r="H956" s="97" t="s">
        <v>437</v>
      </c>
      <c r="I956" s="97" t="s">
        <v>4718</v>
      </c>
      <c r="J956" s="97" t="s">
        <v>439</v>
      </c>
      <c r="K956" s="97">
        <v>232043.391</v>
      </c>
      <c r="L956" s="97">
        <v>399529.28100000002</v>
      </c>
      <c r="M956" s="97">
        <v>631988.27789999999</v>
      </c>
      <c r="N956" s="97">
        <v>899520.44010000001</v>
      </c>
      <c r="O956" s="97">
        <v>54.842522039999999</v>
      </c>
      <c r="P956" s="97">
        <v>-7.5019937810000004</v>
      </c>
    </row>
    <row r="957" spans="1:16" x14ac:dyDescent="0.3">
      <c r="A957" s="97" t="s">
        <v>4719</v>
      </c>
      <c r="B957" s="97" t="s">
        <v>4720</v>
      </c>
      <c r="C957" s="97" t="s">
        <v>4721</v>
      </c>
      <c r="D957" s="97" t="s">
        <v>1152</v>
      </c>
      <c r="E957" s="97" t="s">
        <v>380</v>
      </c>
      <c r="F957" s="97"/>
      <c r="G957" s="97"/>
      <c r="H957" s="97" t="s">
        <v>381</v>
      </c>
      <c r="I957" s="97" t="s">
        <v>4722</v>
      </c>
      <c r="J957" s="97" t="s">
        <v>383</v>
      </c>
      <c r="K957" s="97">
        <v>236261.50399999999</v>
      </c>
      <c r="L957" s="97">
        <v>316964.37199999997</v>
      </c>
      <c r="M957" s="97">
        <v>636205.04350000003</v>
      </c>
      <c r="N957" s="97">
        <v>816973.29790000001</v>
      </c>
      <c r="O957" s="97">
        <v>54.100565060000001</v>
      </c>
      <c r="P957" s="97">
        <v>-7.4464528569999997</v>
      </c>
    </row>
    <row r="958" spans="1:16" x14ac:dyDescent="0.3">
      <c r="A958" s="97" t="s">
        <v>4723</v>
      </c>
      <c r="B958" s="97" t="s">
        <v>4724</v>
      </c>
      <c r="C958" s="97" t="s">
        <v>4725</v>
      </c>
      <c r="D958" s="97" t="s">
        <v>4726</v>
      </c>
      <c r="E958" s="97" t="s">
        <v>667</v>
      </c>
      <c r="F958" s="97" t="s">
        <v>246</v>
      </c>
      <c r="G958" s="97"/>
      <c r="H958" s="97" t="s">
        <v>247</v>
      </c>
      <c r="I958" s="97" t="s">
        <v>4727</v>
      </c>
      <c r="J958" s="97" t="s">
        <v>249</v>
      </c>
      <c r="K958" s="97">
        <v>264873.68800000002</v>
      </c>
      <c r="L958" s="97">
        <v>245077.125</v>
      </c>
      <c r="M958" s="97">
        <v>664810.68070000003</v>
      </c>
      <c r="N958" s="97">
        <v>745101.38659999997</v>
      </c>
      <c r="O958" s="97">
        <v>53.451993080000001</v>
      </c>
      <c r="P958" s="97">
        <v>-7.0242456359999998</v>
      </c>
    </row>
    <row r="959" spans="1:16" x14ac:dyDescent="0.3">
      <c r="A959" s="97" t="s">
        <v>4728</v>
      </c>
      <c r="B959" s="97" t="s">
        <v>4729</v>
      </c>
      <c r="C959" s="97" t="s">
        <v>4730</v>
      </c>
      <c r="D959" s="97" t="s">
        <v>4731</v>
      </c>
      <c r="E959" s="97" t="s">
        <v>4732</v>
      </c>
      <c r="F959" s="97" t="s">
        <v>4733</v>
      </c>
      <c r="G959" s="97"/>
      <c r="H959" s="97" t="s">
        <v>262</v>
      </c>
      <c r="I959" s="97" t="s">
        <v>4734</v>
      </c>
      <c r="J959" s="97" t="s">
        <v>264</v>
      </c>
      <c r="K959" s="97">
        <v>245646.03099999999</v>
      </c>
      <c r="L959" s="97">
        <v>207139.57800000001</v>
      </c>
      <c r="M959" s="97">
        <v>645586.9632</v>
      </c>
      <c r="N959" s="97">
        <v>707172.11510000005</v>
      </c>
      <c r="O959" s="97">
        <v>53.113159199999998</v>
      </c>
      <c r="P959" s="97">
        <v>-7.3190799609999999</v>
      </c>
    </row>
    <row r="960" spans="1:16" x14ac:dyDescent="0.3">
      <c r="A960" s="97" t="s">
        <v>4735</v>
      </c>
      <c r="B960" s="97" t="s">
        <v>4736</v>
      </c>
      <c r="C960" s="97" t="s">
        <v>4737</v>
      </c>
      <c r="D960" s="97" t="s">
        <v>305</v>
      </c>
      <c r="E960" s="97" t="s">
        <v>306</v>
      </c>
      <c r="F960" s="97"/>
      <c r="G960" s="97"/>
      <c r="H960" s="97" t="s">
        <v>307</v>
      </c>
      <c r="I960" s="97" t="s">
        <v>4738</v>
      </c>
      <c r="J960" s="97" t="s">
        <v>309</v>
      </c>
      <c r="K960" s="97">
        <v>150250.52299999999</v>
      </c>
      <c r="L960" s="97">
        <v>228043.356</v>
      </c>
      <c r="M960" s="97">
        <v>550212.11769999994</v>
      </c>
      <c r="N960" s="97">
        <v>728071.9007</v>
      </c>
      <c r="O960" s="97">
        <v>53.300597170000003</v>
      </c>
      <c r="P960" s="97">
        <v>-8.7469212649999992</v>
      </c>
    </row>
    <row r="961" spans="1:16" x14ac:dyDescent="0.3">
      <c r="A961" s="97" t="s">
        <v>4739</v>
      </c>
      <c r="B961" s="97" t="s">
        <v>4740</v>
      </c>
      <c r="C961" s="97" t="s">
        <v>4740</v>
      </c>
      <c r="D961" s="97" t="s">
        <v>4741</v>
      </c>
      <c r="E961" s="97" t="s">
        <v>4742</v>
      </c>
      <c r="F961" s="97" t="s">
        <v>4743</v>
      </c>
      <c r="G961" s="97"/>
      <c r="H961" s="97" t="s">
        <v>515</v>
      </c>
      <c r="I961" s="97" t="s">
        <v>4744</v>
      </c>
      <c r="J961" s="97" t="s">
        <v>517</v>
      </c>
      <c r="K961" s="97">
        <v>282205.788</v>
      </c>
      <c r="L961" s="97">
        <v>121768.698</v>
      </c>
      <c r="M961" s="97">
        <v>682138.39009999996</v>
      </c>
      <c r="N961" s="97">
        <v>621819.42920000001</v>
      </c>
      <c r="O961" s="97">
        <v>52.341819469999997</v>
      </c>
      <c r="P961" s="97">
        <v>-6.7945671110000001</v>
      </c>
    </row>
    <row r="962" spans="1:16" x14ac:dyDescent="0.3">
      <c r="A962" s="97" t="s">
        <v>4745</v>
      </c>
      <c r="B962" s="97" t="s">
        <v>4746</v>
      </c>
      <c r="C962" s="97" t="s">
        <v>4746</v>
      </c>
      <c r="D962" s="97" t="s">
        <v>1129</v>
      </c>
      <c r="E962" s="97" t="s">
        <v>158</v>
      </c>
      <c r="F962" s="97"/>
      <c r="G962" s="97"/>
      <c r="H962" s="97" t="s">
        <v>159</v>
      </c>
      <c r="I962" s="97" t="s">
        <v>4747</v>
      </c>
      <c r="J962" s="97" t="s">
        <v>161</v>
      </c>
      <c r="K962" s="97">
        <v>208169.15599999999</v>
      </c>
      <c r="L962" s="97">
        <v>117455.93</v>
      </c>
      <c r="M962" s="97">
        <v>608117.67940000002</v>
      </c>
      <c r="N962" s="97">
        <v>617507.98670000001</v>
      </c>
      <c r="O962" s="97">
        <v>52.30915504</v>
      </c>
      <c r="P962" s="97">
        <v>-7.8809578130000002</v>
      </c>
    </row>
    <row r="963" spans="1:16" x14ac:dyDescent="0.3">
      <c r="A963" s="97" t="s">
        <v>4748</v>
      </c>
      <c r="B963" s="97" t="s">
        <v>4749</v>
      </c>
      <c r="C963" s="97" t="s">
        <v>4750</v>
      </c>
      <c r="D963" s="97" t="s">
        <v>4751</v>
      </c>
      <c r="E963" s="97" t="s">
        <v>296</v>
      </c>
      <c r="F963" s="97" t="s">
        <v>166</v>
      </c>
      <c r="G963" s="97"/>
      <c r="H963" s="97" t="s">
        <v>167</v>
      </c>
      <c r="I963" s="97" t="s">
        <v>4752</v>
      </c>
      <c r="J963" s="97" t="s">
        <v>169</v>
      </c>
      <c r="K963" s="97">
        <v>285519.90600000002</v>
      </c>
      <c r="L963" s="97">
        <v>173189.40599999999</v>
      </c>
      <c r="M963" s="97">
        <v>685452.06839999999</v>
      </c>
      <c r="N963" s="97">
        <v>673229.04390000005</v>
      </c>
      <c r="O963" s="97">
        <v>52.803276439999998</v>
      </c>
      <c r="P963" s="97">
        <v>-6.7326985769999999</v>
      </c>
    </row>
    <row r="964" spans="1:16" x14ac:dyDescent="0.3">
      <c r="A964" s="97" t="s">
        <v>4753</v>
      </c>
      <c r="B964" s="97" t="s">
        <v>4754</v>
      </c>
      <c r="C964" s="97" t="s">
        <v>4755</v>
      </c>
      <c r="D964" s="97" t="s">
        <v>4296</v>
      </c>
      <c r="E964" s="97" t="s">
        <v>380</v>
      </c>
      <c r="F964" s="97"/>
      <c r="G964" s="97"/>
      <c r="H964" s="97" t="s">
        <v>381</v>
      </c>
      <c r="I964" s="97" t="s">
        <v>4756</v>
      </c>
      <c r="J964" s="97" t="s">
        <v>383</v>
      </c>
      <c r="K964" s="97">
        <v>260904.90599999999</v>
      </c>
      <c r="L964" s="97">
        <v>287699.93800000002</v>
      </c>
      <c r="M964" s="97">
        <v>660842.98069999996</v>
      </c>
      <c r="N964" s="97">
        <v>787715.0379</v>
      </c>
      <c r="O964" s="97">
        <v>53.835363110000003</v>
      </c>
      <c r="P964" s="97">
        <v>-7.0756371360000001</v>
      </c>
    </row>
    <row r="965" spans="1:16" x14ac:dyDescent="0.3">
      <c r="A965" s="97" t="s">
        <v>4757</v>
      </c>
      <c r="B965" s="97" t="s">
        <v>4758</v>
      </c>
      <c r="C965" s="97" t="s">
        <v>4758</v>
      </c>
      <c r="D965" s="97" t="s">
        <v>1488</v>
      </c>
      <c r="E965" s="97" t="s">
        <v>137</v>
      </c>
      <c r="F965" s="97"/>
      <c r="G965" s="97"/>
      <c r="H965" s="97" t="s">
        <v>138</v>
      </c>
      <c r="I965" s="97" t="s">
        <v>4759</v>
      </c>
      <c r="J965" s="97" t="s">
        <v>140</v>
      </c>
      <c r="K965" s="97">
        <v>104894.20299999999</v>
      </c>
      <c r="L965" s="97">
        <v>55991.527000000002</v>
      </c>
      <c r="M965" s="97">
        <v>504864.63370000001</v>
      </c>
      <c r="N965" s="97">
        <v>556057.3835</v>
      </c>
      <c r="O965" s="97">
        <v>51.748764080000001</v>
      </c>
      <c r="P965" s="97">
        <v>-9.3778182070000007</v>
      </c>
    </row>
    <row r="966" spans="1:16" x14ac:dyDescent="0.3">
      <c r="A966" s="97" t="s">
        <v>4760</v>
      </c>
      <c r="B966" s="97" t="s">
        <v>4761</v>
      </c>
      <c r="C966" s="97" t="s">
        <v>4762</v>
      </c>
      <c r="D966" s="97" t="s">
        <v>4763</v>
      </c>
      <c r="E966" s="97" t="s">
        <v>459</v>
      </c>
      <c r="F966" s="97"/>
      <c r="G966" s="97"/>
      <c r="H966" s="97" t="s">
        <v>276</v>
      </c>
      <c r="I966" s="97" t="s">
        <v>4764</v>
      </c>
      <c r="J966" s="97" t="s">
        <v>278</v>
      </c>
      <c r="K966" s="97">
        <v>204101.06299999999</v>
      </c>
      <c r="L966" s="97">
        <v>242437.40599999999</v>
      </c>
      <c r="M966" s="97">
        <v>604051.1335</v>
      </c>
      <c r="N966" s="97">
        <v>742462.56070000003</v>
      </c>
      <c r="O966" s="97">
        <v>53.432247400000001</v>
      </c>
      <c r="P966" s="97">
        <v>-7.9390374609999999</v>
      </c>
    </row>
    <row r="967" spans="1:16" x14ac:dyDescent="0.3">
      <c r="A967" s="97" t="s">
        <v>4765</v>
      </c>
      <c r="B967" s="97" t="s">
        <v>4766</v>
      </c>
      <c r="C967" s="97" t="s">
        <v>4767</v>
      </c>
      <c r="D967" s="97" t="s">
        <v>295</v>
      </c>
      <c r="E967" s="97" t="s">
        <v>380</v>
      </c>
      <c r="F967" s="97"/>
      <c r="G967" s="97"/>
      <c r="H967" s="97" t="s">
        <v>381</v>
      </c>
      <c r="I967" s="97" t="s">
        <v>4768</v>
      </c>
      <c r="J967" s="97" t="s">
        <v>383</v>
      </c>
      <c r="K967" s="97">
        <v>227405.43799999999</v>
      </c>
      <c r="L967" s="97">
        <v>318357.25</v>
      </c>
      <c r="M967" s="97">
        <v>627350.89289999998</v>
      </c>
      <c r="N967" s="97">
        <v>818365.92299999995</v>
      </c>
      <c r="O967" s="97">
        <v>54.113625059999997</v>
      </c>
      <c r="P967" s="97">
        <v>-7.58169542</v>
      </c>
    </row>
    <row r="968" spans="1:16" x14ac:dyDescent="0.3">
      <c r="A968" s="97" t="s">
        <v>4769</v>
      </c>
      <c r="B968" s="97" t="s">
        <v>4770</v>
      </c>
      <c r="C968" s="97" t="s">
        <v>4771</v>
      </c>
      <c r="D968" s="97" t="s">
        <v>4772</v>
      </c>
      <c r="E968" s="97" t="s">
        <v>245</v>
      </c>
      <c r="F968" s="97" t="s">
        <v>4773</v>
      </c>
      <c r="G968" s="97"/>
      <c r="H968" s="97" t="s">
        <v>247</v>
      </c>
      <c r="I968" s="97" t="s">
        <v>4774</v>
      </c>
      <c r="J968" s="97" t="s">
        <v>249</v>
      </c>
      <c r="K968" s="97">
        <v>286827.06300000002</v>
      </c>
      <c r="L968" s="97">
        <v>267509.28100000002</v>
      </c>
      <c r="M968" s="97">
        <v>686759.446</v>
      </c>
      <c r="N968" s="97">
        <v>767528.59290000005</v>
      </c>
      <c r="O968" s="97">
        <v>53.650329980000002</v>
      </c>
      <c r="P968" s="97">
        <v>-6.6876595190000003</v>
      </c>
    </row>
    <row r="969" spans="1:16" x14ac:dyDescent="0.3">
      <c r="A969" s="97" t="s">
        <v>4775</v>
      </c>
      <c r="B969" s="97" t="s">
        <v>4776</v>
      </c>
      <c r="C969" s="97" t="s">
        <v>4777</v>
      </c>
      <c r="D969" s="97" t="s">
        <v>4778</v>
      </c>
      <c r="E969" s="97" t="s">
        <v>925</v>
      </c>
      <c r="F969" s="97" t="s">
        <v>436</v>
      </c>
      <c r="G969" s="97"/>
      <c r="H969" s="97" t="s">
        <v>437</v>
      </c>
      <c r="I969" s="97" t="s">
        <v>4779</v>
      </c>
      <c r="J969" s="97" t="s">
        <v>439</v>
      </c>
      <c r="K969" s="97">
        <v>231968.18799999999</v>
      </c>
      <c r="L969" s="97">
        <v>446910.34399999998</v>
      </c>
      <c r="M969" s="97">
        <v>631913.34210000001</v>
      </c>
      <c r="N969" s="97">
        <v>946891.2953</v>
      </c>
      <c r="O969" s="97">
        <v>55.268107550000003</v>
      </c>
      <c r="P969" s="97">
        <v>-7.4978624519999997</v>
      </c>
    </row>
    <row r="970" spans="1:16" x14ac:dyDescent="0.3">
      <c r="A970" s="97" t="s">
        <v>4780</v>
      </c>
      <c r="B970" s="97" t="s">
        <v>2616</v>
      </c>
      <c r="C970" s="97"/>
      <c r="D970" s="97" t="s">
        <v>4781</v>
      </c>
      <c r="E970" s="97" t="s">
        <v>144</v>
      </c>
      <c r="F970" s="97" t="s">
        <v>137</v>
      </c>
      <c r="G970" s="97"/>
      <c r="H970" s="97" t="s">
        <v>138</v>
      </c>
      <c r="I970" s="97" t="s">
        <v>4782</v>
      </c>
      <c r="J970" s="97" t="s">
        <v>140</v>
      </c>
      <c r="K970" s="97">
        <v>198940.641</v>
      </c>
      <c r="L970" s="97">
        <v>64194.796999999999</v>
      </c>
      <c r="M970" s="97">
        <v>598890.86439999996</v>
      </c>
      <c r="N970" s="97">
        <v>564258.37419999996</v>
      </c>
      <c r="O970" s="97">
        <v>51.830559909999998</v>
      </c>
      <c r="P970" s="97">
        <v>-8.0160920139999998</v>
      </c>
    </row>
    <row r="971" spans="1:16" x14ac:dyDescent="0.3">
      <c r="A971" s="97" t="s">
        <v>4783</v>
      </c>
      <c r="B971" s="97" t="s">
        <v>4784</v>
      </c>
      <c r="C971" s="97" t="s">
        <v>4784</v>
      </c>
      <c r="D971" s="97" t="s">
        <v>4785</v>
      </c>
      <c r="E971" s="97" t="s">
        <v>777</v>
      </c>
      <c r="F971" s="97" t="s">
        <v>158</v>
      </c>
      <c r="G971" s="97"/>
      <c r="H971" s="97" t="s">
        <v>159</v>
      </c>
      <c r="I971" s="97" t="s">
        <v>4786</v>
      </c>
      <c r="J971" s="97" t="s">
        <v>161</v>
      </c>
      <c r="K971" s="97">
        <v>224931.56299999999</v>
      </c>
      <c r="L971" s="97">
        <v>133165.20300000001</v>
      </c>
      <c r="M971" s="97">
        <v>624876.56079999998</v>
      </c>
      <c r="N971" s="97">
        <v>633213.78599999996</v>
      </c>
      <c r="O971" s="97">
        <v>52.449818839999999</v>
      </c>
      <c r="P971" s="97">
        <v>-7.6340345950000001</v>
      </c>
    </row>
    <row r="972" spans="1:16" x14ac:dyDescent="0.3">
      <c r="A972" s="97" t="s">
        <v>4787</v>
      </c>
      <c r="B972" s="97" t="s">
        <v>4788</v>
      </c>
      <c r="C972" s="97" t="s">
        <v>4788</v>
      </c>
      <c r="D972" s="97" t="s">
        <v>1124</v>
      </c>
      <c r="E972" s="97" t="s">
        <v>158</v>
      </c>
      <c r="F972" s="97"/>
      <c r="G972" s="97"/>
      <c r="H972" s="97" t="s">
        <v>159</v>
      </c>
      <c r="I972" s="97" t="s">
        <v>4789</v>
      </c>
      <c r="J972" s="97" t="s">
        <v>430</v>
      </c>
      <c r="K972" s="97">
        <v>186528.576</v>
      </c>
      <c r="L972" s="97">
        <v>179436.54399999999</v>
      </c>
      <c r="M972" s="97">
        <v>586482.09409999999</v>
      </c>
      <c r="N972" s="97">
        <v>679475.36600000004</v>
      </c>
      <c r="O972" s="97">
        <v>52.866013119999998</v>
      </c>
      <c r="P972" s="97">
        <v>-8.2007628019999999</v>
      </c>
    </row>
    <row r="973" spans="1:16" x14ac:dyDescent="0.3">
      <c r="A973" s="97" t="s">
        <v>4790</v>
      </c>
      <c r="B973" s="97" t="s">
        <v>4791</v>
      </c>
      <c r="C973" s="97" t="s">
        <v>4791</v>
      </c>
      <c r="D973" s="97" t="s">
        <v>4792</v>
      </c>
      <c r="E973" s="97" t="s">
        <v>4793</v>
      </c>
      <c r="F973" s="97" t="s">
        <v>674</v>
      </c>
      <c r="G973" s="97"/>
      <c r="H973" s="97" t="s">
        <v>466</v>
      </c>
      <c r="I973" s="97" t="s">
        <v>4794</v>
      </c>
      <c r="J973" s="97" t="s">
        <v>468</v>
      </c>
      <c r="K973" s="97">
        <v>78335.983999999997</v>
      </c>
      <c r="L973" s="97">
        <v>301953.625</v>
      </c>
      <c r="M973" s="97">
        <v>478313.47120000003</v>
      </c>
      <c r="N973" s="97">
        <v>801966.62800000003</v>
      </c>
      <c r="O973" s="97">
        <v>53.9526836</v>
      </c>
      <c r="P973" s="97">
        <v>-9.853994514</v>
      </c>
    </row>
    <row r="974" spans="1:16" x14ac:dyDescent="0.3">
      <c r="A974" s="97" t="s">
        <v>4795</v>
      </c>
      <c r="B974" s="97" t="s">
        <v>4796</v>
      </c>
      <c r="C974" s="97" t="s">
        <v>4797</v>
      </c>
      <c r="D974" s="97" t="s">
        <v>4798</v>
      </c>
      <c r="E974" s="97" t="s">
        <v>210</v>
      </c>
      <c r="F974" s="97"/>
      <c r="G974" s="97"/>
      <c r="H974" s="97" t="s">
        <v>211</v>
      </c>
      <c r="I974" s="97" t="s">
        <v>4799</v>
      </c>
      <c r="J974" s="97" t="s">
        <v>213</v>
      </c>
      <c r="K974" s="97">
        <v>257290.57800000001</v>
      </c>
      <c r="L974" s="97">
        <v>156579.65599999999</v>
      </c>
      <c r="M974" s="97">
        <v>657228.73190000001</v>
      </c>
      <c r="N974" s="97">
        <v>656623.02229999995</v>
      </c>
      <c r="O974" s="97">
        <v>52.657771410000002</v>
      </c>
      <c r="P974" s="97">
        <v>-7.1540974850000003</v>
      </c>
    </row>
    <row r="975" spans="1:16" x14ac:dyDescent="0.3">
      <c r="A975" s="97" t="s">
        <v>4800</v>
      </c>
      <c r="B975" s="97" t="s">
        <v>2414</v>
      </c>
      <c r="C975" s="97" t="s">
        <v>4801</v>
      </c>
      <c r="D975" s="97" t="s">
        <v>479</v>
      </c>
      <c r="E975" s="97" t="s">
        <v>2137</v>
      </c>
      <c r="F975" s="97"/>
      <c r="G975" s="97"/>
      <c r="H975" s="97" t="s">
        <v>540</v>
      </c>
      <c r="I975" s="97" t="s">
        <v>4802</v>
      </c>
      <c r="J975" s="97" t="s">
        <v>542</v>
      </c>
      <c r="K975" s="97">
        <v>160149.875</v>
      </c>
      <c r="L975" s="97">
        <v>153775.96900000001</v>
      </c>
      <c r="M975" s="97">
        <v>560108.93700000003</v>
      </c>
      <c r="N975" s="97">
        <v>653820.46120000002</v>
      </c>
      <c r="O975" s="97">
        <v>52.634135360000002</v>
      </c>
      <c r="P975" s="97">
        <v>-8.5893123209999995</v>
      </c>
    </row>
    <row r="976" spans="1:16" x14ac:dyDescent="0.3">
      <c r="A976" s="97" t="s">
        <v>4803</v>
      </c>
      <c r="B976" s="97" t="s">
        <v>4804</v>
      </c>
      <c r="C976" s="97" t="s">
        <v>4804</v>
      </c>
      <c r="D976" s="97" t="s">
        <v>4805</v>
      </c>
      <c r="E976" s="97" t="s">
        <v>305</v>
      </c>
      <c r="F976" s="97" t="s">
        <v>306</v>
      </c>
      <c r="G976" s="97"/>
      <c r="H976" s="97" t="s">
        <v>307</v>
      </c>
      <c r="I976" s="97" t="s">
        <v>4806</v>
      </c>
      <c r="J976" s="97" t="s">
        <v>309</v>
      </c>
      <c r="K976" s="97">
        <v>159532.875</v>
      </c>
      <c r="L976" s="97">
        <v>230418.09400000001</v>
      </c>
      <c r="M976" s="97">
        <v>559492.48270000005</v>
      </c>
      <c r="N976" s="97">
        <v>730446.07720000006</v>
      </c>
      <c r="O976" s="97">
        <v>53.32272313</v>
      </c>
      <c r="P976" s="97">
        <v>-8.6080092389999994</v>
      </c>
    </row>
    <row r="977" spans="1:16" x14ac:dyDescent="0.3">
      <c r="A977" s="97" t="s">
        <v>4807</v>
      </c>
      <c r="B977" s="97" t="s">
        <v>4808</v>
      </c>
      <c r="C977" s="97" t="s">
        <v>4808</v>
      </c>
      <c r="D977" s="97" t="s">
        <v>4809</v>
      </c>
      <c r="E977" s="97" t="s">
        <v>1014</v>
      </c>
      <c r="F977" s="97" t="s">
        <v>465</v>
      </c>
      <c r="G977" s="97"/>
      <c r="H977" s="97" t="s">
        <v>466</v>
      </c>
      <c r="I977" s="97" t="s">
        <v>4810</v>
      </c>
      <c r="J977" s="97" t="s">
        <v>468</v>
      </c>
      <c r="K977" s="97">
        <v>139127.609</v>
      </c>
      <c r="L977" s="97">
        <v>282929.31300000002</v>
      </c>
      <c r="M977" s="97">
        <v>539091.8946</v>
      </c>
      <c r="N977" s="97">
        <v>782946.0906</v>
      </c>
      <c r="O977" s="97">
        <v>53.792506260000003</v>
      </c>
      <c r="P977" s="97">
        <v>-8.9244087249999993</v>
      </c>
    </row>
    <row r="978" spans="1:16" x14ac:dyDescent="0.3">
      <c r="A978" s="97" t="s">
        <v>4811</v>
      </c>
      <c r="B978" s="97" t="s">
        <v>4812</v>
      </c>
      <c r="C978" s="97" t="s">
        <v>4812</v>
      </c>
      <c r="D978" s="97" t="s">
        <v>4813</v>
      </c>
      <c r="E978" s="97" t="s">
        <v>319</v>
      </c>
      <c r="F978" s="97" t="s">
        <v>320</v>
      </c>
      <c r="G978" s="97"/>
      <c r="H978" s="97" t="s">
        <v>321</v>
      </c>
      <c r="I978" s="97" t="s">
        <v>4814</v>
      </c>
      <c r="J978" s="97" t="s">
        <v>323</v>
      </c>
      <c r="K978" s="97">
        <v>155525.07800000001</v>
      </c>
      <c r="L978" s="97">
        <v>284467.78100000002</v>
      </c>
      <c r="M978" s="97">
        <v>555485.83869999996</v>
      </c>
      <c r="N978" s="97">
        <v>784484.13939999999</v>
      </c>
      <c r="O978" s="97">
        <v>53.807986309999997</v>
      </c>
      <c r="P978" s="97">
        <v>-8.6758408639999995</v>
      </c>
    </row>
    <row r="979" spans="1:16" x14ac:dyDescent="0.3">
      <c r="A979" s="97" t="s">
        <v>4815</v>
      </c>
      <c r="B979" s="97" t="s">
        <v>4816</v>
      </c>
      <c r="C979" s="97" t="s">
        <v>4816</v>
      </c>
      <c r="D979" s="97" t="s">
        <v>552</v>
      </c>
      <c r="E979" s="97" t="s">
        <v>137</v>
      </c>
      <c r="F979" s="97" t="s">
        <v>4817</v>
      </c>
      <c r="G979" s="97"/>
      <c r="H979" s="97" t="s">
        <v>138</v>
      </c>
      <c r="I979" s="97" t="s">
        <v>4818</v>
      </c>
      <c r="J979" s="97" t="s">
        <v>140</v>
      </c>
      <c r="K979" s="97">
        <v>181887.90299999999</v>
      </c>
      <c r="L979" s="97">
        <v>112631.211</v>
      </c>
      <c r="M979" s="97">
        <v>581842.06050000002</v>
      </c>
      <c r="N979" s="97">
        <v>612684.44869999995</v>
      </c>
      <c r="O979" s="97">
        <v>52.265558810000002</v>
      </c>
      <c r="P979" s="97">
        <v>-8.2660171200000008</v>
      </c>
    </row>
    <row r="980" spans="1:16" x14ac:dyDescent="0.3">
      <c r="A980" s="97" t="s">
        <v>4819</v>
      </c>
      <c r="B980" s="97" t="s">
        <v>4820</v>
      </c>
      <c r="C980" s="97" t="s">
        <v>4820</v>
      </c>
      <c r="D980" s="97" t="s">
        <v>4821</v>
      </c>
      <c r="E980" s="97" t="s">
        <v>4822</v>
      </c>
      <c r="F980" s="97" t="s">
        <v>131</v>
      </c>
      <c r="G980" s="97"/>
      <c r="H980" s="97" t="s">
        <v>123</v>
      </c>
      <c r="I980" s="97" t="s">
        <v>4823</v>
      </c>
      <c r="J980" s="97" t="s">
        <v>125</v>
      </c>
      <c r="K980" s="97">
        <v>265977.65600000002</v>
      </c>
      <c r="L980" s="97">
        <v>327385.90600000002</v>
      </c>
      <c r="M980" s="97">
        <v>665914.84909999999</v>
      </c>
      <c r="N980" s="97">
        <v>827392.42850000004</v>
      </c>
      <c r="O980" s="97">
        <v>54.191227670000004</v>
      </c>
      <c r="P980" s="97">
        <v>-6.9899973180000003</v>
      </c>
    </row>
    <row r="981" spans="1:16" x14ac:dyDescent="0.3">
      <c r="A981" s="97" t="s">
        <v>4824</v>
      </c>
      <c r="B981" s="97" t="s">
        <v>2733</v>
      </c>
      <c r="C981" s="97" t="s">
        <v>4825</v>
      </c>
      <c r="D981" s="97" t="s">
        <v>4826</v>
      </c>
      <c r="E981" s="97" t="s">
        <v>4001</v>
      </c>
      <c r="F981" s="97" t="s">
        <v>1394</v>
      </c>
      <c r="G981" s="97"/>
      <c r="H981" s="97" t="s">
        <v>334</v>
      </c>
      <c r="I981" s="97" t="s">
        <v>4827</v>
      </c>
      <c r="J981" s="97" t="s">
        <v>336</v>
      </c>
      <c r="K981" s="97">
        <v>180084.109</v>
      </c>
      <c r="L981" s="97">
        <v>327294.78100000002</v>
      </c>
      <c r="M981" s="97">
        <v>580039.80669999996</v>
      </c>
      <c r="N981" s="97">
        <v>827301.78009999997</v>
      </c>
      <c r="O981" s="97">
        <v>54.194258670000004</v>
      </c>
      <c r="P981" s="97">
        <v>-8.3058646970000005</v>
      </c>
    </row>
    <row r="982" spans="1:16" x14ac:dyDescent="0.3">
      <c r="A982" s="97" t="s">
        <v>4828</v>
      </c>
      <c r="B982" s="97" t="s">
        <v>4829</v>
      </c>
      <c r="C982" s="97" t="s">
        <v>4829</v>
      </c>
      <c r="D982" s="97" t="s">
        <v>4178</v>
      </c>
      <c r="E982" s="97" t="s">
        <v>742</v>
      </c>
      <c r="F982" s="97"/>
      <c r="G982" s="97"/>
      <c r="H982" s="97" t="s">
        <v>546</v>
      </c>
      <c r="I982" s="97" t="s">
        <v>4830</v>
      </c>
      <c r="J982" s="97" t="s">
        <v>548</v>
      </c>
      <c r="K982" s="97">
        <v>170646.71900000001</v>
      </c>
      <c r="L982" s="97">
        <v>353636.875</v>
      </c>
      <c r="M982" s="97">
        <v>570604.59019999998</v>
      </c>
      <c r="N982" s="97">
        <v>853638.24820000003</v>
      </c>
      <c r="O982" s="97">
        <v>54.430443070000003</v>
      </c>
      <c r="P982" s="97">
        <v>-8.4530350179999996</v>
      </c>
    </row>
    <row r="983" spans="1:16" x14ac:dyDescent="0.3">
      <c r="A983" s="97" t="s">
        <v>4831</v>
      </c>
      <c r="B983" s="97" t="s">
        <v>4832</v>
      </c>
      <c r="C983" s="97" t="s">
        <v>4832</v>
      </c>
      <c r="D983" s="97" t="s">
        <v>4833</v>
      </c>
      <c r="E983" s="97" t="s">
        <v>1610</v>
      </c>
      <c r="F983" s="97"/>
      <c r="G983" s="97"/>
      <c r="H983" s="97" t="s">
        <v>437</v>
      </c>
      <c r="I983" s="97" t="s">
        <v>4834</v>
      </c>
      <c r="J983" s="97" t="s">
        <v>439</v>
      </c>
      <c r="K983" s="97">
        <v>222909.40599999999</v>
      </c>
      <c r="L983" s="97">
        <v>436946.75</v>
      </c>
      <c r="M983" s="97">
        <v>622856.45889999997</v>
      </c>
      <c r="N983" s="97">
        <v>936929.89580000006</v>
      </c>
      <c r="O983" s="97">
        <v>55.179117869999999</v>
      </c>
      <c r="P983" s="97">
        <v>-7.64116967</v>
      </c>
    </row>
    <row r="984" spans="1:16" x14ac:dyDescent="0.3">
      <c r="A984" s="97" t="s">
        <v>4835</v>
      </c>
      <c r="B984" s="97" t="s">
        <v>4836</v>
      </c>
      <c r="C984" s="97" t="s">
        <v>4837</v>
      </c>
      <c r="D984" s="97" t="s">
        <v>4838</v>
      </c>
      <c r="E984" s="97" t="s">
        <v>925</v>
      </c>
      <c r="F984" s="97" t="s">
        <v>436</v>
      </c>
      <c r="G984" s="97"/>
      <c r="H984" s="97" t="s">
        <v>437</v>
      </c>
      <c r="I984" s="97" t="s">
        <v>4839</v>
      </c>
      <c r="J984" s="97" t="s">
        <v>439</v>
      </c>
      <c r="K984" s="97">
        <v>225841.5</v>
      </c>
      <c r="L984" s="97">
        <v>403132.56300000002</v>
      </c>
      <c r="M984" s="97">
        <v>625787.74210000003</v>
      </c>
      <c r="N984" s="97">
        <v>903122.97860000003</v>
      </c>
      <c r="O984" s="97">
        <v>54.875246320000002</v>
      </c>
      <c r="P984" s="97">
        <v>-7.5982016059999999</v>
      </c>
    </row>
    <row r="985" spans="1:16" x14ac:dyDescent="0.3">
      <c r="A985" s="97" t="s">
        <v>4840</v>
      </c>
      <c r="B985" s="97" t="s">
        <v>4841</v>
      </c>
      <c r="C985" s="97" t="s">
        <v>4841</v>
      </c>
      <c r="D985" s="97" t="s">
        <v>4842</v>
      </c>
      <c r="E985" s="97" t="s">
        <v>210</v>
      </c>
      <c r="F985" s="97"/>
      <c r="G985" s="97"/>
      <c r="H985" s="97" t="s">
        <v>211</v>
      </c>
      <c r="I985" s="97" t="s">
        <v>4843</v>
      </c>
      <c r="J985" s="97" t="s">
        <v>213</v>
      </c>
      <c r="K985" s="97">
        <v>268165.59399999998</v>
      </c>
      <c r="L985" s="97">
        <v>149218.34400000001</v>
      </c>
      <c r="M985" s="97">
        <v>668101.36629999999</v>
      </c>
      <c r="N985" s="97">
        <v>649263.2378</v>
      </c>
      <c r="O985" s="97">
        <v>52.590375770000001</v>
      </c>
      <c r="P985" s="97">
        <v>-6.994929355</v>
      </c>
    </row>
    <row r="986" spans="1:16" x14ac:dyDescent="0.3">
      <c r="A986" s="97" t="s">
        <v>4844</v>
      </c>
      <c r="B986" s="97" t="s">
        <v>4845</v>
      </c>
      <c r="C986" s="97" t="s">
        <v>4846</v>
      </c>
      <c r="D986" s="97" t="s">
        <v>4847</v>
      </c>
      <c r="E986" s="97" t="s">
        <v>245</v>
      </c>
      <c r="F986" s="97" t="s">
        <v>246</v>
      </c>
      <c r="G986" s="97"/>
      <c r="H986" s="97" t="s">
        <v>247</v>
      </c>
      <c r="I986" s="97" t="s">
        <v>4848</v>
      </c>
      <c r="J986" s="97" t="s">
        <v>249</v>
      </c>
      <c r="K986" s="97">
        <v>288273.375</v>
      </c>
      <c r="L986" s="97">
        <v>290104.625</v>
      </c>
      <c r="M986" s="97">
        <v>688205.56660000002</v>
      </c>
      <c r="N986" s="97">
        <v>790119.0612</v>
      </c>
      <c r="O986" s="97">
        <v>53.853037960000002</v>
      </c>
      <c r="P986" s="97">
        <v>-6.6593443600000004</v>
      </c>
    </row>
    <row r="987" spans="1:16" x14ac:dyDescent="0.3">
      <c r="A987" s="97" t="s">
        <v>4849</v>
      </c>
      <c r="B987" s="97" t="s">
        <v>4850</v>
      </c>
      <c r="C987" s="97" t="s">
        <v>4851</v>
      </c>
      <c r="D987" s="97" t="s">
        <v>4852</v>
      </c>
      <c r="E987" s="97" t="s">
        <v>2836</v>
      </c>
      <c r="F987" s="97" t="s">
        <v>514</v>
      </c>
      <c r="G987" s="97"/>
      <c r="H987" s="97" t="s">
        <v>515</v>
      </c>
      <c r="I987" s="97" t="s">
        <v>4853</v>
      </c>
      <c r="J987" s="97" t="s">
        <v>517</v>
      </c>
      <c r="K987" s="97">
        <v>315735.78100000002</v>
      </c>
      <c r="L987" s="97">
        <v>159415.84400000001</v>
      </c>
      <c r="M987" s="97">
        <v>715661.36219999997</v>
      </c>
      <c r="N987" s="97">
        <v>659458.28810000001</v>
      </c>
      <c r="O987" s="97">
        <v>52.67393405</v>
      </c>
      <c r="P987" s="97">
        <v>-6.2897185459999996</v>
      </c>
    </row>
    <row r="988" spans="1:16" x14ac:dyDescent="0.3">
      <c r="A988" s="97" t="s">
        <v>4854</v>
      </c>
      <c r="B988" s="97" t="s">
        <v>4855</v>
      </c>
      <c r="C988" s="97" t="s">
        <v>4856</v>
      </c>
      <c r="D988" s="97" t="s">
        <v>719</v>
      </c>
      <c r="E988" s="97" t="s">
        <v>137</v>
      </c>
      <c r="F988" s="97"/>
      <c r="G988" s="97"/>
      <c r="H988" s="97" t="s">
        <v>138</v>
      </c>
      <c r="I988" s="97" t="s">
        <v>4857</v>
      </c>
      <c r="J988" s="97" t="s">
        <v>140</v>
      </c>
      <c r="K988" s="97">
        <v>156047.58100000001</v>
      </c>
      <c r="L988" s="97">
        <v>99176.078999999998</v>
      </c>
      <c r="M988" s="97">
        <v>556007.23089999997</v>
      </c>
      <c r="N988" s="97">
        <v>599232.35479999997</v>
      </c>
      <c r="O988" s="97">
        <v>52.143190840000003</v>
      </c>
      <c r="P988" s="97">
        <v>-8.6427368999999992</v>
      </c>
    </row>
    <row r="989" spans="1:16" x14ac:dyDescent="0.3">
      <c r="A989" s="97" t="s">
        <v>4858</v>
      </c>
      <c r="B989" s="97" t="s">
        <v>4859</v>
      </c>
      <c r="C989" s="97" t="s">
        <v>4860</v>
      </c>
      <c r="D989" s="97" t="s">
        <v>4860</v>
      </c>
      <c r="E989" s="97" t="s">
        <v>1508</v>
      </c>
      <c r="F989" s="97"/>
      <c r="G989" s="97"/>
      <c r="H989" s="97" t="s">
        <v>594</v>
      </c>
      <c r="I989" s="97" t="s">
        <v>4861</v>
      </c>
      <c r="J989" s="97" t="s">
        <v>264</v>
      </c>
      <c r="K989" s="97">
        <v>241968.18799999999</v>
      </c>
      <c r="L989" s="97">
        <v>214530.609</v>
      </c>
      <c r="M989" s="97">
        <v>641909.95189999999</v>
      </c>
      <c r="N989" s="97">
        <v>714561.57350000006</v>
      </c>
      <c r="O989" s="97">
        <v>53.179867430000002</v>
      </c>
      <c r="P989" s="97">
        <v>-7.3730323120000003</v>
      </c>
    </row>
    <row r="990" spans="1:16" x14ac:dyDescent="0.3">
      <c r="A990" s="97" t="s">
        <v>4862</v>
      </c>
      <c r="B990" s="97" t="s">
        <v>4863</v>
      </c>
      <c r="C990" s="97" t="s">
        <v>4863</v>
      </c>
      <c r="D990" s="97" t="s">
        <v>4864</v>
      </c>
      <c r="E990" s="97" t="s">
        <v>592</v>
      </c>
      <c r="F990" s="97" t="s">
        <v>4865</v>
      </c>
      <c r="G990" s="97"/>
      <c r="H990" s="97" t="s">
        <v>159</v>
      </c>
      <c r="I990" s="97" t="s">
        <v>4866</v>
      </c>
      <c r="J990" s="97" t="s">
        <v>430</v>
      </c>
      <c r="K990" s="97">
        <v>201945.84400000001</v>
      </c>
      <c r="L990" s="97">
        <v>201349.90599999999</v>
      </c>
      <c r="M990" s="97">
        <v>601896.15870000003</v>
      </c>
      <c r="N990" s="97">
        <v>701383.92429999996</v>
      </c>
      <c r="O990" s="97">
        <v>53.06308276</v>
      </c>
      <c r="P990" s="97">
        <v>-7.971710635</v>
      </c>
    </row>
    <row r="991" spans="1:16" x14ac:dyDescent="0.3">
      <c r="A991" s="97" t="s">
        <v>4867</v>
      </c>
      <c r="B991" s="97" t="s">
        <v>4868</v>
      </c>
      <c r="C991" s="97" t="s">
        <v>4868</v>
      </c>
      <c r="D991" s="97" t="s">
        <v>4869</v>
      </c>
      <c r="E991" s="97" t="s">
        <v>1134</v>
      </c>
      <c r="F991" s="97" t="s">
        <v>741</v>
      </c>
      <c r="G991" s="97"/>
      <c r="H991" s="97" t="s">
        <v>466</v>
      </c>
      <c r="I991" s="97" t="s">
        <v>4870</v>
      </c>
      <c r="J991" s="97" t="s">
        <v>468</v>
      </c>
      <c r="K991" s="97">
        <v>120556.68799999999</v>
      </c>
      <c r="L991" s="97">
        <v>312657.03100000002</v>
      </c>
      <c r="M991" s="97">
        <v>520525.13400000002</v>
      </c>
      <c r="N991" s="97">
        <v>812667.50170000002</v>
      </c>
      <c r="O991" s="97">
        <v>54.05702204</v>
      </c>
      <c r="P991" s="97">
        <v>-9.2138604990000008</v>
      </c>
    </row>
    <row r="992" spans="1:16" x14ac:dyDescent="0.3">
      <c r="A992" s="97" t="s">
        <v>4871</v>
      </c>
      <c r="B992" s="97" t="s">
        <v>4872</v>
      </c>
      <c r="C992" s="97" t="s">
        <v>4872</v>
      </c>
      <c r="D992" s="97" t="s">
        <v>3997</v>
      </c>
      <c r="E992" s="97" t="s">
        <v>465</v>
      </c>
      <c r="F992" s="97"/>
      <c r="G992" s="97"/>
      <c r="H992" s="97" t="s">
        <v>466</v>
      </c>
      <c r="I992" s="97" t="s">
        <v>4873</v>
      </c>
      <c r="J992" s="97" t="s">
        <v>468</v>
      </c>
      <c r="K992" s="97">
        <v>135838.359</v>
      </c>
      <c r="L992" s="97">
        <v>294724.40600000002</v>
      </c>
      <c r="M992" s="97">
        <v>535803.41639999999</v>
      </c>
      <c r="N992" s="97">
        <v>794738.65949999995</v>
      </c>
      <c r="O992" s="97">
        <v>53.898065879999997</v>
      </c>
      <c r="P992" s="97">
        <v>-8.976773991</v>
      </c>
    </row>
    <row r="993" spans="1:16" x14ac:dyDescent="0.3">
      <c r="A993" s="97" t="s">
        <v>4874</v>
      </c>
      <c r="B993" s="97" t="s">
        <v>4875</v>
      </c>
      <c r="C993" s="97" t="s">
        <v>4876</v>
      </c>
      <c r="D993" s="97" t="s">
        <v>4877</v>
      </c>
      <c r="E993" s="97" t="s">
        <v>3892</v>
      </c>
      <c r="F993" s="97" t="s">
        <v>2068</v>
      </c>
      <c r="G993" s="97"/>
      <c r="H993" s="97" t="s">
        <v>175</v>
      </c>
      <c r="I993" s="97" t="s">
        <v>4878</v>
      </c>
      <c r="J993" s="97" t="s">
        <v>198</v>
      </c>
      <c r="K993" s="97">
        <v>315563.32799999998</v>
      </c>
      <c r="L993" s="97">
        <v>236344.264</v>
      </c>
      <c r="M993" s="97">
        <v>715489.35499999998</v>
      </c>
      <c r="N993" s="97">
        <v>736370.1372</v>
      </c>
      <c r="O993" s="97">
        <v>53.364897800000001</v>
      </c>
      <c r="P993" s="97">
        <v>-6.2647510840000002</v>
      </c>
    </row>
    <row r="994" spans="1:16" x14ac:dyDescent="0.3">
      <c r="A994" s="97" t="s">
        <v>4879</v>
      </c>
      <c r="B994" s="97" t="s">
        <v>4880</v>
      </c>
      <c r="C994" s="97" t="s">
        <v>4880</v>
      </c>
      <c r="D994" s="97" t="s">
        <v>729</v>
      </c>
      <c r="E994" s="97" t="s">
        <v>611</v>
      </c>
      <c r="F994" s="97"/>
      <c r="G994" s="97"/>
      <c r="H994" s="97" t="s">
        <v>612</v>
      </c>
      <c r="I994" s="97" t="s">
        <v>4881</v>
      </c>
      <c r="J994" s="97" t="s">
        <v>614</v>
      </c>
      <c r="K994" s="97">
        <v>128690.766</v>
      </c>
      <c r="L994" s="97">
        <v>175122.71900000001</v>
      </c>
      <c r="M994" s="97">
        <v>528656.72030000004</v>
      </c>
      <c r="N994" s="97">
        <v>675162.78229999996</v>
      </c>
      <c r="O994" s="97">
        <v>52.822703070000003</v>
      </c>
      <c r="P994" s="97">
        <v>-9.0585251200000005</v>
      </c>
    </row>
    <row r="995" spans="1:16" x14ac:dyDescent="0.3">
      <c r="A995" s="97" t="s">
        <v>4882</v>
      </c>
      <c r="B995" s="97" t="s">
        <v>4883</v>
      </c>
      <c r="C995" s="97" t="s">
        <v>4884</v>
      </c>
      <c r="D995" s="97" t="s">
        <v>2984</v>
      </c>
      <c r="E995" s="97" t="s">
        <v>131</v>
      </c>
      <c r="F995" s="97"/>
      <c r="G995" s="97"/>
      <c r="H995" s="97" t="s">
        <v>123</v>
      </c>
      <c r="I995" s="97" t="s">
        <v>4885</v>
      </c>
      <c r="J995" s="97" t="s">
        <v>125</v>
      </c>
      <c r="K995" s="97">
        <v>282341.92499999999</v>
      </c>
      <c r="L995" s="97">
        <v>319526.47600000002</v>
      </c>
      <c r="M995" s="97">
        <v>682275.55090000003</v>
      </c>
      <c r="N995" s="97">
        <v>819534.60479999997</v>
      </c>
      <c r="O995" s="97">
        <v>54.118274409999998</v>
      </c>
      <c r="P995" s="97">
        <v>-6.7415087229999999</v>
      </c>
    </row>
    <row r="996" spans="1:16" x14ac:dyDescent="0.3">
      <c r="A996" s="97" t="s">
        <v>4886</v>
      </c>
      <c r="B996" s="97" t="s">
        <v>4887</v>
      </c>
      <c r="C996" s="97" t="s">
        <v>4887</v>
      </c>
      <c r="D996" s="97" t="s">
        <v>4888</v>
      </c>
      <c r="E996" s="97" t="s">
        <v>210</v>
      </c>
      <c r="F996" s="97"/>
      <c r="G996" s="97"/>
      <c r="H996" s="97" t="s">
        <v>211</v>
      </c>
      <c r="I996" s="97" t="s">
        <v>4889</v>
      </c>
      <c r="J996" s="97" t="s">
        <v>213</v>
      </c>
      <c r="K996" s="97">
        <v>257031.125</v>
      </c>
      <c r="L996" s="97">
        <v>176784.609</v>
      </c>
      <c r="M996" s="97">
        <v>656969.44270000001</v>
      </c>
      <c r="N996" s="97">
        <v>676823.62439999997</v>
      </c>
      <c r="O996" s="97">
        <v>52.839338669999997</v>
      </c>
      <c r="P996" s="97">
        <v>-7.1544221889999999</v>
      </c>
    </row>
    <row r="997" spans="1:16" x14ac:dyDescent="0.3">
      <c r="A997" s="97" t="s">
        <v>4890</v>
      </c>
      <c r="B997" s="97" t="s">
        <v>4891</v>
      </c>
      <c r="C997" s="97" t="s">
        <v>4892</v>
      </c>
      <c r="D997" s="97" t="s">
        <v>4893</v>
      </c>
      <c r="E997" s="97" t="s">
        <v>223</v>
      </c>
      <c r="F997" s="97" t="s">
        <v>224</v>
      </c>
      <c r="G997" s="97"/>
      <c r="H997" s="97" t="s">
        <v>225</v>
      </c>
      <c r="I997" s="97" t="s">
        <v>4894</v>
      </c>
      <c r="J997" s="97" t="s">
        <v>227</v>
      </c>
      <c r="K997" s="97">
        <v>314089.875</v>
      </c>
      <c r="L997" s="97">
        <v>280082.75</v>
      </c>
      <c r="M997" s="97">
        <v>714016.45180000004</v>
      </c>
      <c r="N997" s="97">
        <v>780099.20810000005</v>
      </c>
      <c r="O997" s="97">
        <v>53.758015669999999</v>
      </c>
      <c r="P997" s="97">
        <v>-6.2709221749999999</v>
      </c>
    </row>
    <row r="998" spans="1:16" x14ac:dyDescent="0.3">
      <c r="A998" s="97" t="s">
        <v>4895</v>
      </c>
      <c r="B998" s="97" t="s">
        <v>4896</v>
      </c>
      <c r="C998" s="97" t="s">
        <v>4897</v>
      </c>
      <c r="D998" s="97" t="s">
        <v>4898</v>
      </c>
      <c r="E998" s="97" t="s">
        <v>428</v>
      </c>
      <c r="F998" s="97" t="s">
        <v>2266</v>
      </c>
      <c r="G998" s="97"/>
      <c r="H998" s="97" t="s">
        <v>159</v>
      </c>
      <c r="I998" s="97" t="s">
        <v>4899</v>
      </c>
      <c r="J998" s="97" t="s">
        <v>430</v>
      </c>
      <c r="K998" s="97">
        <v>219618.34400000001</v>
      </c>
      <c r="L998" s="97">
        <v>157958.92199999999</v>
      </c>
      <c r="M998" s="97">
        <v>619564.61919999996</v>
      </c>
      <c r="N998" s="97">
        <v>658002.19290000002</v>
      </c>
      <c r="O998" s="97">
        <v>52.672833169999997</v>
      </c>
      <c r="P998" s="97">
        <v>-7.7107167859999999</v>
      </c>
    </row>
    <row r="999" spans="1:16" x14ac:dyDescent="0.3">
      <c r="A999" s="97" t="s">
        <v>4900</v>
      </c>
      <c r="B999" s="97" t="s">
        <v>4901</v>
      </c>
      <c r="C999" s="97" t="s">
        <v>4901</v>
      </c>
      <c r="D999" s="97" t="s">
        <v>4902</v>
      </c>
      <c r="E999" s="97" t="s">
        <v>679</v>
      </c>
      <c r="F999" s="97" t="s">
        <v>449</v>
      </c>
      <c r="G999" s="97"/>
      <c r="H999" s="97" t="s">
        <v>151</v>
      </c>
      <c r="I999" s="97" t="s">
        <v>4903</v>
      </c>
      <c r="J999" s="97" t="s">
        <v>153</v>
      </c>
      <c r="K999" s="97">
        <v>59886.277000000002</v>
      </c>
      <c r="L999" s="97">
        <v>102121.836</v>
      </c>
      <c r="M999" s="97">
        <v>459866.65580000001</v>
      </c>
      <c r="N999" s="97">
        <v>602178.00280000002</v>
      </c>
      <c r="O999" s="97">
        <v>52.153640070000002</v>
      </c>
      <c r="P999" s="97">
        <v>-10.04793244</v>
      </c>
    </row>
    <row r="1000" spans="1:16" x14ac:dyDescent="0.3">
      <c r="A1000" s="97" t="s">
        <v>4904</v>
      </c>
      <c r="B1000" s="97" t="s">
        <v>4905</v>
      </c>
      <c r="C1000" s="97" t="s">
        <v>4906</v>
      </c>
      <c r="D1000" s="97" t="s">
        <v>1877</v>
      </c>
      <c r="E1000" s="97" t="s">
        <v>210</v>
      </c>
      <c r="F1000" s="97"/>
      <c r="G1000" s="97"/>
      <c r="H1000" s="97" t="s">
        <v>211</v>
      </c>
      <c r="I1000" s="97" t="s">
        <v>4907</v>
      </c>
      <c r="J1000" s="97" t="s">
        <v>213</v>
      </c>
      <c r="K1000" s="97">
        <v>251294.15599999999</v>
      </c>
      <c r="L1000" s="97">
        <v>167904.34400000001</v>
      </c>
      <c r="M1000" s="97">
        <v>651233.66189999995</v>
      </c>
      <c r="N1000" s="97">
        <v>667945.30290000001</v>
      </c>
      <c r="O1000" s="97">
        <v>52.760125289999998</v>
      </c>
      <c r="P1000" s="97">
        <v>-7.2409383250000001</v>
      </c>
    </row>
    <row r="1001" spans="1:16" x14ac:dyDescent="0.3">
      <c r="A1001" s="97" t="s">
        <v>4908</v>
      </c>
      <c r="B1001" s="97" t="s">
        <v>4909</v>
      </c>
      <c r="C1001" s="97" t="s">
        <v>4909</v>
      </c>
      <c r="D1001" s="97" t="s">
        <v>4910</v>
      </c>
      <c r="E1001" s="97" t="s">
        <v>4911</v>
      </c>
      <c r="F1001" s="97" t="s">
        <v>2385</v>
      </c>
      <c r="G1001" s="97"/>
      <c r="H1001" s="97" t="s">
        <v>540</v>
      </c>
      <c r="I1001" s="97" t="s">
        <v>4912</v>
      </c>
      <c r="J1001" s="97" t="s">
        <v>542</v>
      </c>
      <c r="K1001" s="97">
        <v>114930.148</v>
      </c>
      <c r="L1001" s="97">
        <v>124552.469</v>
      </c>
      <c r="M1001" s="97">
        <v>514898.79210000002</v>
      </c>
      <c r="N1001" s="97">
        <v>624603.50199999998</v>
      </c>
      <c r="O1001" s="97">
        <v>52.366386460000001</v>
      </c>
      <c r="P1001" s="97">
        <v>-9.2496086020000003</v>
      </c>
    </row>
    <row r="1002" spans="1:16" x14ac:dyDescent="0.3">
      <c r="A1002" s="97" t="s">
        <v>4913</v>
      </c>
      <c r="B1002" s="97" t="s">
        <v>4914</v>
      </c>
      <c r="C1002" s="97" t="s">
        <v>4914</v>
      </c>
      <c r="D1002" s="97" t="s">
        <v>2385</v>
      </c>
      <c r="E1002" s="97" t="s">
        <v>586</v>
      </c>
      <c r="F1002" s="97"/>
      <c r="G1002" s="97"/>
      <c r="H1002" s="97" t="s">
        <v>540</v>
      </c>
      <c r="I1002" s="97" t="s">
        <v>4915</v>
      </c>
      <c r="J1002" s="97" t="s">
        <v>542</v>
      </c>
      <c r="K1002" s="97">
        <v>113951.69500000001</v>
      </c>
      <c r="L1002" s="97">
        <v>121624.07</v>
      </c>
      <c r="M1002" s="97">
        <v>513920.53389999998</v>
      </c>
      <c r="N1002" s="97">
        <v>621675.73919999995</v>
      </c>
      <c r="O1002" s="97">
        <v>52.339924119999999</v>
      </c>
      <c r="P1002" s="97">
        <v>-9.2632189680000003</v>
      </c>
    </row>
    <row r="1003" spans="1:16" x14ac:dyDescent="0.3">
      <c r="A1003" s="97" t="s">
        <v>4916</v>
      </c>
      <c r="B1003" s="97" t="s">
        <v>4917</v>
      </c>
      <c r="C1003" s="97" t="s">
        <v>4917</v>
      </c>
      <c r="D1003" s="97" t="s">
        <v>4918</v>
      </c>
      <c r="E1003" s="97" t="s">
        <v>4919</v>
      </c>
      <c r="F1003" s="97" t="s">
        <v>3400</v>
      </c>
      <c r="G1003" s="97"/>
      <c r="H1003" s="97" t="s">
        <v>437</v>
      </c>
      <c r="I1003" s="97" t="s">
        <v>4920</v>
      </c>
      <c r="J1003" s="97" t="s">
        <v>439</v>
      </c>
      <c r="K1003" s="97">
        <v>223968.859</v>
      </c>
      <c r="L1003" s="97">
        <v>444304.71899999998</v>
      </c>
      <c r="M1003" s="97">
        <v>623915.72250000003</v>
      </c>
      <c r="N1003" s="97">
        <v>944286.27390000003</v>
      </c>
      <c r="O1003" s="97">
        <v>55.245157040000002</v>
      </c>
      <c r="P1003" s="97">
        <v>-7.6239177979999999</v>
      </c>
    </row>
    <row r="1004" spans="1:16" x14ac:dyDescent="0.3">
      <c r="A1004" s="97" t="s">
        <v>4921</v>
      </c>
      <c r="B1004" s="97" t="s">
        <v>4922</v>
      </c>
      <c r="C1004" s="97" t="s">
        <v>4922</v>
      </c>
      <c r="D1004" s="97" t="s">
        <v>1488</v>
      </c>
      <c r="E1004" s="97" t="s">
        <v>137</v>
      </c>
      <c r="F1004" s="97"/>
      <c r="G1004" s="97"/>
      <c r="H1004" s="97" t="s">
        <v>138</v>
      </c>
      <c r="I1004" s="97" t="s">
        <v>4923</v>
      </c>
      <c r="J1004" s="97" t="s">
        <v>140</v>
      </c>
      <c r="K1004" s="97">
        <v>106640.766</v>
      </c>
      <c r="L1004" s="97">
        <v>52241.413999999997</v>
      </c>
      <c r="M1004" s="97">
        <v>506610.79989999998</v>
      </c>
      <c r="N1004" s="97">
        <v>552308.0686</v>
      </c>
      <c r="O1004" s="97">
        <v>51.715363099999998</v>
      </c>
      <c r="P1004" s="97">
        <v>-9.3515311180000005</v>
      </c>
    </row>
    <row r="1005" spans="1:16" x14ac:dyDescent="0.3">
      <c r="A1005" s="97" t="s">
        <v>4924</v>
      </c>
      <c r="B1005" s="97" t="s">
        <v>4925</v>
      </c>
      <c r="C1005" s="97" t="s">
        <v>4925</v>
      </c>
      <c r="D1005" s="97" t="s">
        <v>4926</v>
      </c>
      <c r="E1005" s="97" t="s">
        <v>4927</v>
      </c>
      <c r="F1005" s="97" t="s">
        <v>418</v>
      </c>
      <c r="G1005" s="97"/>
      <c r="H1005" s="97" t="s">
        <v>225</v>
      </c>
      <c r="I1005" s="97" t="s">
        <v>4928</v>
      </c>
      <c r="J1005" s="97" t="s">
        <v>227</v>
      </c>
      <c r="K1005" s="97">
        <v>310025</v>
      </c>
      <c r="L1005" s="97">
        <v>308749.21899999998</v>
      </c>
      <c r="M1005" s="97">
        <v>709952.60479999997</v>
      </c>
      <c r="N1005" s="97">
        <v>808759.52260000003</v>
      </c>
      <c r="O1005" s="97">
        <v>54.016323450000002</v>
      </c>
      <c r="P1005" s="97">
        <v>-6.322241665</v>
      </c>
    </row>
    <row r="1006" spans="1:16" x14ac:dyDescent="0.3">
      <c r="A1006" s="97" t="s">
        <v>4929</v>
      </c>
      <c r="B1006" s="97" t="s">
        <v>4930</v>
      </c>
      <c r="C1006" s="97" t="s">
        <v>4930</v>
      </c>
      <c r="D1006" s="97" t="s">
        <v>428</v>
      </c>
      <c r="E1006" s="97" t="s">
        <v>158</v>
      </c>
      <c r="F1006" s="97"/>
      <c r="G1006" s="97"/>
      <c r="H1006" s="97" t="s">
        <v>159</v>
      </c>
      <c r="I1006" s="97" t="s">
        <v>4931</v>
      </c>
      <c r="J1006" s="97" t="s">
        <v>430</v>
      </c>
      <c r="K1006" s="97">
        <v>218725.56299999999</v>
      </c>
      <c r="L1006" s="97">
        <v>170722.42199999999</v>
      </c>
      <c r="M1006" s="97">
        <v>618672.09900000005</v>
      </c>
      <c r="N1006" s="97">
        <v>670762.94830000005</v>
      </c>
      <c r="O1006" s="97">
        <v>52.787555230000002</v>
      </c>
      <c r="P1006" s="97">
        <v>-7.7231880359999998</v>
      </c>
    </row>
    <row r="1007" spans="1:16" x14ac:dyDescent="0.3">
      <c r="A1007" s="97" t="s">
        <v>4932</v>
      </c>
      <c r="B1007" s="97" t="s">
        <v>4933</v>
      </c>
      <c r="C1007" s="97" t="s">
        <v>4933</v>
      </c>
      <c r="D1007" s="97" t="s">
        <v>4934</v>
      </c>
      <c r="E1007" s="97" t="s">
        <v>4935</v>
      </c>
      <c r="F1007" s="97"/>
      <c r="G1007" s="97"/>
      <c r="H1007" s="97" t="s">
        <v>138</v>
      </c>
      <c r="I1007" s="97" t="s">
        <v>4936</v>
      </c>
      <c r="J1007" s="97" t="s">
        <v>140</v>
      </c>
      <c r="K1007" s="97">
        <v>140982.03099999999</v>
      </c>
      <c r="L1007" s="97">
        <v>52475.254000000001</v>
      </c>
      <c r="M1007" s="97">
        <v>540944.67099999997</v>
      </c>
      <c r="N1007" s="97">
        <v>552541.67009999999</v>
      </c>
      <c r="O1007" s="97">
        <v>51.722127100000002</v>
      </c>
      <c r="P1007" s="97">
        <v>-8.8547668969999993</v>
      </c>
    </row>
    <row r="1008" spans="1:16" x14ac:dyDescent="0.3">
      <c r="A1008" s="97" t="s">
        <v>4937</v>
      </c>
      <c r="B1008" s="97" t="s">
        <v>4938</v>
      </c>
      <c r="C1008" s="97" t="s">
        <v>4939</v>
      </c>
      <c r="D1008" s="97" t="s">
        <v>2385</v>
      </c>
      <c r="E1008" s="97" t="s">
        <v>586</v>
      </c>
      <c r="F1008" s="97"/>
      <c r="G1008" s="97"/>
      <c r="H1008" s="97" t="s">
        <v>540</v>
      </c>
      <c r="I1008" s="97" t="s">
        <v>4940</v>
      </c>
      <c r="J1008" s="97" t="s">
        <v>542</v>
      </c>
      <c r="K1008" s="97">
        <v>111404.47500000001</v>
      </c>
      <c r="L1008" s="97">
        <v>126800.40399999999</v>
      </c>
      <c r="M1008" s="97">
        <v>511373.89079999999</v>
      </c>
      <c r="N1008" s="97">
        <v>626850.97199999995</v>
      </c>
      <c r="O1008" s="97">
        <v>52.386023899999998</v>
      </c>
      <c r="P1008" s="97">
        <v>-9.3019471990000007</v>
      </c>
    </row>
    <row r="1009" spans="1:16" x14ac:dyDescent="0.3">
      <c r="A1009" s="97" t="s">
        <v>4941</v>
      </c>
      <c r="B1009" s="97" t="s">
        <v>4942</v>
      </c>
      <c r="C1009" s="97" t="s">
        <v>4942</v>
      </c>
      <c r="D1009" s="97" t="s">
        <v>4942</v>
      </c>
      <c r="E1009" s="97" t="s">
        <v>4943</v>
      </c>
      <c r="F1009" s="97" t="s">
        <v>2226</v>
      </c>
      <c r="G1009" s="97"/>
      <c r="H1009" s="97" t="s">
        <v>175</v>
      </c>
      <c r="I1009" s="97" t="s">
        <v>4944</v>
      </c>
      <c r="J1009" s="97" t="s">
        <v>177</v>
      </c>
      <c r="K1009" s="97">
        <v>323744.40600000002</v>
      </c>
      <c r="L1009" s="97">
        <v>250811</v>
      </c>
      <c r="M1009" s="97">
        <v>723668.74750000006</v>
      </c>
      <c r="N1009" s="97">
        <v>750833.71310000005</v>
      </c>
      <c r="O1009" s="97">
        <v>53.492961149999999</v>
      </c>
      <c r="P1009" s="97">
        <v>-6.1362469879999999</v>
      </c>
    </row>
    <row r="1010" spans="1:16" x14ac:dyDescent="0.3">
      <c r="A1010" s="97" t="s">
        <v>4945</v>
      </c>
      <c r="B1010" s="97" t="s">
        <v>4946</v>
      </c>
      <c r="C1010" s="97" t="s">
        <v>331</v>
      </c>
      <c r="D1010" s="97" t="s">
        <v>4947</v>
      </c>
      <c r="E1010" s="97" t="s">
        <v>3997</v>
      </c>
      <c r="F1010" s="97" t="s">
        <v>465</v>
      </c>
      <c r="G1010" s="97"/>
      <c r="H1010" s="97" t="s">
        <v>466</v>
      </c>
      <c r="I1010" s="97" t="s">
        <v>4948</v>
      </c>
      <c r="J1010" s="97" t="s">
        <v>468</v>
      </c>
      <c r="K1010" s="97">
        <v>137186.34400000001</v>
      </c>
      <c r="L1010" s="97">
        <v>304123.84399999998</v>
      </c>
      <c r="M1010" s="97">
        <v>537151.16110000003</v>
      </c>
      <c r="N1010" s="97">
        <v>804136.06480000005</v>
      </c>
      <c r="O1010" s="97">
        <v>53.982664499999998</v>
      </c>
      <c r="P1010" s="97">
        <v>-8.9582037450000005</v>
      </c>
    </row>
    <row r="1011" spans="1:16" x14ac:dyDescent="0.3">
      <c r="A1011" s="97" t="s">
        <v>4949</v>
      </c>
      <c r="B1011" s="97" t="s">
        <v>4950</v>
      </c>
      <c r="C1011" s="97" t="s">
        <v>4950</v>
      </c>
      <c r="D1011" s="97" t="s">
        <v>4951</v>
      </c>
      <c r="E1011" s="97" t="s">
        <v>137</v>
      </c>
      <c r="F1011" s="97"/>
      <c r="G1011" s="97"/>
      <c r="H1011" s="97" t="s">
        <v>138</v>
      </c>
      <c r="I1011" s="97" t="s">
        <v>4952</v>
      </c>
      <c r="J1011" s="97" t="s">
        <v>140</v>
      </c>
      <c r="K1011" s="97">
        <v>176543.875</v>
      </c>
      <c r="L1011" s="97">
        <v>84116.82</v>
      </c>
      <c r="M1011" s="97">
        <v>576499.02910000004</v>
      </c>
      <c r="N1011" s="97">
        <v>584176.22809999995</v>
      </c>
      <c r="O1011" s="97">
        <v>52.009107290000003</v>
      </c>
      <c r="P1011" s="97">
        <v>-8.3423221600000002</v>
      </c>
    </row>
    <row r="1012" spans="1:16" x14ac:dyDescent="0.3">
      <c r="A1012" s="97" t="s">
        <v>4953</v>
      </c>
      <c r="B1012" s="97" t="s">
        <v>4863</v>
      </c>
      <c r="C1012" s="97" t="s">
        <v>4863</v>
      </c>
      <c r="D1012" s="97" t="s">
        <v>4954</v>
      </c>
      <c r="E1012" s="97" t="s">
        <v>1124</v>
      </c>
      <c r="F1012" s="97" t="s">
        <v>158</v>
      </c>
      <c r="G1012" s="97"/>
      <c r="H1012" s="97" t="s">
        <v>159</v>
      </c>
      <c r="I1012" s="97" t="s">
        <v>4955</v>
      </c>
      <c r="J1012" s="97" t="s">
        <v>430</v>
      </c>
      <c r="K1012" s="97">
        <v>183130.875</v>
      </c>
      <c r="L1012" s="97">
        <v>182536.84400000001</v>
      </c>
      <c r="M1012" s="97">
        <v>583085.14170000004</v>
      </c>
      <c r="N1012" s="97">
        <v>682575.01630000002</v>
      </c>
      <c r="O1012" s="97">
        <v>52.893775380000001</v>
      </c>
      <c r="P1012" s="97">
        <v>-8.2513736150000003</v>
      </c>
    </row>
    <row r="1013" spans="1:16" x14ac:dyDescent="0.3">
      <c r="A1013" s="97" t="s">
        <v>4956</v>
      </c>
      <c r="B1013" s="97" t="s">
        <v>4957</v>
      </c>
      <c r="C1013" s="97" t="s">
        <v>4958</v>
      </c>
      <c r="D1013" s="97" t="s">
        <v>4957</v>
      </c>
      <c r="E1013" s="97" t="s">
        <v>4958</v>
      </c>
      <c r="F1013" s="97" t="s">
        <v>4959</v>
      </c>
      <c r="G1013" s="97" t="s">
        <v>1610</v>
      </c>
      <c r="H1013" s="97" t="s">
        <v>437</v>
      </c>
      <c r="I1013" s="97" t="s">
        <v>4960</v>
      </c>
      <c r="J1013" s="97" t="s">
        <v>439</v>
      </c>
      <c r="K1013" s="97">
        <v>217419.5</v>
      </c>
      <c r="L1013" s="97">
        <v>438817.5</v>
      </c>
      <c r="M1013" s="97">
        <v>617367.74540000001</v>
      </c>
      <c r="N1013" s="97">
        <v>938800.27179999999</v>
      </c>
      <c r="O1013" s="97">
        <v>55.196144529999998</v>
      </c>
      <c r="P1013" s="97">
        <v>-7.7272225729999997</v>
      </c>
    </row>
    <row r="1014" spans="1:16" x14ac:dyDescent="0.3">
      <c r="A1014" s="97" t="s">
        <v>4961</v>
      </c>
      <c r="B1014" s="97" t="s">
        <v>4962</v>
      </c>
      <c r="C1014" s="97" t="s">
        <v>4962</v>
      </c>
      <c r="D1014" s="97" t="s">
        <v>4963</v>
      </c>
      <c r="E1014" s="97" t="s">
        <v>4964</v>
      </c>
      <c r="F1014" s="97" t="s">
        <v>1040</v>
      </c>
      <c r="G1014" s="97"/>
      <c r="H1014" s="97" t="s">
        <v>151</v>
      </c>
      <c r="I1014" s="97" t="s">
        <v>4965</v>
      </c>
      <c r="J1014" s="97" t="s">
        <v>153</v>
      </c>
      <c r="K1014" s="97">
        <v>32240.938999999998</v>
      </c>
      <c r="L1014" s="97">
        <v>100348.844</v>
      </c>
      <c r="M1014" s="97">
        <v>432227.26390000002</v>
      </c>
      <c r="N1014" s="97">
        <v>600405.5453</v>
      </c>
      <c r="O1014" s="97">
        <v>52.130021589999998</v>
      </c>
      <c r="P1014" s="97">
        <v>-10.45061756</v>
      </c>
    </row>
    <row r="1015" spans="1:16" x14ac:dyDescent="0.3">
      <c r="A1015" s="97" t="s">
        <v>4966</v>
      </c>
      <c r="B1015" s="97" t="s">
        <v>4967</v>
      </c>
      <c r="C1015" s="97" t="s">
        <v>4968</v>
      </c>
      <c r="D1015" s="97" t="s">
        <v>2486</v>
      </c>
      <c r="E1015" s="97" t="s">
        <v>674</v>
      </c>
      <c r="F1015" s="97"/>
      <c r="G1015" s="97"/>
      <c r="H1015" s="97" t="s">
        <v>466</v>
      </c>
      <c r="I1015" s="97" t="s">
        <v>4969</v>
      </c>
      <c r="J1015" s="97" t="s">
        <v>468</v>
      </c>
      <c r="K1015" s="97">
        <v>82910.429999999993</v>
      </c>
      <c r="L1015" s="97">
        <v>336629.53100000002</v>
      </c>
      <c r="M1015" s="97">
        <v>482887.1164</v>
      </c>
      <c r="N1015" s="97">
        <v>836635.03590000002</v>
      </c>
      <c r="O1015" s="97">
        <v>54.265108689999998</v>
      </c>
      <c r="P1015" s="97">
        <v>-9.7977734250000008</v>
      </c>
    </row>
    <row r="1016" spans="1:16" x14ac:dyDescent="0.3">
      <c r="A1016" s="97" t="s">
        <v>4970</v>
      </c>
      <c r="B1016" s="97" t="s">
        <v>4971</v>
      </c>
      <c r="C1016" s="97" t="s">
        <v>4971</v>
      </c>
      <c r="D1016" s="97" t="s">
        <v>2540</v>
      </c>
      <c r="E1016" s="97" t="s">
        <v>1488</v>
      </c>
      <c r="F1016" s="97" t="s">
        <v>137</v>
      </c>
      <c r="G1016" s="97"/>
      <c r="H1016" s="97" t="s">
        <v>138</v>
      </c>
      <c r="I1016" s="97" t="s">
        <v>4972</v>
      </c>
      <c r="J1016" s="97" t="s">
        <v>140</v>
      </c>
      <c r="K1016" s="97">
        <v>94532.187999999995</v>
      </c>
      <c r="L1016" s="97">
        <v>42118.923999999999</v>
      </c>
      <c r="M1016" s="97">
        <v>494504.77389999997</v>
      </c>
      <c r="N1016" s="97">
        <v>542187.82539999997</v>
      </c>
      <c r="O1016" s="97">
        <v>51.622274230000002</v>
      </c>
      <c r="P1016" s="97">
        <v>-9.5236121390000008</v>
      </c>
    </row>
    <row r="1017" spans="1:16" x14ac:dyDescent="0.3">
      <c r="A1017" s="97" t="s">
        <v>4973</v>
      </c>
      <c r="B1017" s="97" t="s">
        <v>4974</v>
      </c>
      <c r="C1017" s="97" t="s">
        <v>4975</v>
      </c>
      <c r="D1017" s="97" t="s">
        <v>4976</v>
      </c>
      <c r="E1017" s="97" t="s">
        <v>3997</v>
      </c>
      <c r="F1017" s="97" t="s">
        <v>465</v>
      </c>
      <c r="G1017" s="97"/>
      <c r="H1017" s="97" t="s">
        <v>466</v>
      </c>
      <c r="I1017" s="97" t="s">
        <v>4977</v>
      </c>
      <c r="J1017" s="97" t="s">
        <v>468</v>
      </c>
      <c r="K1017" s="97">
        <v>135792.55300000001</v>
      </c>
      <c r="L1017" s="97">
        <v>306077.95699999999</v>
      </c>
      <c r="M1017" s="97">
        <v>535757.68090000004</v>
      </c>
      <c r="N1017" s="97">
        <v>806089.76410000003</v>
      </c>
      <c r="O1017" s="97">
        <v>54.00004654</v>
      </c>
      <c r="P1017" s="97">
        <v>-8.9798576259999994</v>
      </c>
    </row>
    <row r="1018" spans="1:16" x14ac:dyDescent="0.3">
      <c r="A1018" s="97" t="s">
        <v>4978</v>
      </c>
      <c r="B1018" s="97" t="s">
        <v>4979</v>
      </c>
      <c r="C1018" s="97" t="s">
        <v>4980</v>
      </c>
      <c r="D1018" s="97" t="s">
        <v>4981</v>
      </c>
      <c r="E1018" s="97" t="s">
        <v>320</v>
      </c>
      <c r="F1018" s="97"/>
      <c r="G1018" s="97"/>
      <c r="H1018" s="97" t="s">
        <v>321</v>
      </c>
      <c r="I1018" s="97" t="s">
        <v>4982</v>
      </c>
      <c r="J1018" s="97" t="s">
        <v>323</v>
      </c>
      <c r="K1018" s="97">
        <v>193213.56299999999</v>
      </c>
      <c r="L1018" s="97">
        <v>274017.125</v>
      </c>
      <c r="M1018" s="97">
        <v>593166.14780000004</v>
      </c>
      <c r="N1018" s="97">
        <v>774035.53379999998</v>
      </c>
      <c r="O1018" s="97">
        <v>53.715951339999997</v>
      </c>
      <c r="P1018" s="97">
        <v>-8.1035283420000006</v>
      </c>
    </row>
    <row r="1019" spans="1:16" x14ac:dyDescent="0.3">
      <c r="A1019" s="97" t="s">
        <v>4983</v>
      </c>
      <c r="B1019" s="97" t="s">
        <v>4984</v>
      </c>
      <c r="C1019" s="97" t="s">
        <v>4984</v>
      </c>
      <c r="D1019" s="97" t="s">
        <v>4985</v>
      </c>
      <c r="E1019" s="97" t="s">
        <v>706</v>
      </c>
      <c r="F1019" s="97"/>
      <c r="G1019" s="97"/>
      <c r="H1019" s="97" t="s">
        <v>307</v>
      </c>
      <c r="I1019" s="97" t="s">
        <v>4986</v>
      </c>
      <c r="J1019" s="97" t="s">
        <v>309</v>
      </c>
      <c r="K1019" s="97">
        <v>169804.625</v>
      </c>
      <c r="L1019" s="97">
        <v>219986.34400000001</v>
      </c>
      <c r="M1019" s="97">
        <v>569761.96369999996</v>
      </c>
      <c r="N1019" s="97">
        <v>720016.51969999995</v>
      </c>
      <c r="O1019" s="97">
        <v>53.229681200000002</v>
      </c>
      <c r="P1019" s="97">
        <v>-8.4528809129999996</v>
      </c>
    </row>
    <row r="1020" spans="1:16" x14ac:dyDescent="0.3">
      <c r="A1020" s="97" t="s">
        <v>4987</v>
      </c>
      <c r="B1020" s="97" t="s">
        <v>4988</v>
      </c>
      <c r="C1020" s="97" t="s">
        <v>4989</v>
      </c>
      <c r="D1020" s="97" t="s">
        <v>4990</v>
      </c>
      <c r="E1020" s="97" t="s">
        <v>2846</v>
      </c>
      <c r="F1020" s="97" t="s">
        <v>507</v>
      </c>
      <c r="G1020" s="97"/>
      <c r="H1020" s="97" t="s">
        <v>203</v>
      </c>
      <c r="I1020" s="97" t="s">
        <v>4991</v>
      </c>
      <c r="J1020" s="97" t="s">
        <v>205</v>
      </c>
      <c r="K1020" s="97">
        <v>278337.59399999998</v>
      </c>
      <c r="L1020" s="97">
        <v>208557.34400000001</v>
      </c>
      <c r="M1020" s="97">
        <v>678271.49179999996</v>
      </c>
      <c r="N1020" s="97">
        <v>708589.40130000003</v>
      </c>
      <c r="O1020" s="97">
        <v>53.12210142</v>
      </c>
      <c r="P1020" s="97">
        <v>-6.8306224789999996</v>
      </c>
    </row>
    <row r="1021" spans="1:16" x14ac:dyDescent="0.3">
      <c r="A1021" s="97" t="s">
        <v>4992</v>
      </c>
      <c r="B1021" s="97" t="s">
        <v>4993</v>
      </c>
      <c r="C1021" s="97" t="s">
        <v>2733</v>
      </c>
      <c r="D1021" s="97" t="s">
        <v>4994</v>
      </c>
      <c r="E1021" s="97" t="s">
        <v>275</v>
      </c>
      <c r="F1021" s="97"/>
      <c r="G1021" s="97"/>
      <c r="H1021" s="97" t="s">
        <v>276</v>
      </c>
      <c r="I1021" s="97" t="s">
        <v>4995</v>
      </c>
      <c r="J1021" s="97" t="s">
        <v>278</v>
      </c>
      <c r="K1021" s="97">
        <v>250005.54699999999</v>
      </c>
      <c r="L1021" s="97">
        <v>243852.859</v>
      </c>
      <c r="M1021" s="97">
        <v>649945.73609999998</v>
      </c>
      <c r="N1021" s="97">
        <v>743877.46360000002</v>
      </c>
      <c r="O1021" s="97">
        <v>53.442612949999997</v>
      </c>
      <c r="P1021" s="97">
        <v>-7.2482140819999996</v>
      </c>
    </row>
    <row r="1022" spans="1:16" x14ac:dyDescent="0.3">
      <c r="A1022" s="97" t="s">
        <v>4996</v>
      </c>
      <c r="B1022" s="97" t="s">
        <v>4997</v>
      </c>
      <c r="C1022" s="97" t="s">
        <v>4998</v>
      </c>
      <c r="D1022" s="97" t="s">
        <v>4999</v>
      </c>
      <c r="E1022" s="97" t="s">
        <v>210</v>
      </c>
      <c r="F1022" s="97"/>
      <c r="G1022" s="97"/>
      <c r="H1022" s="97" t="s">
        <v>211</v>
      </c>
      <c r="I1022" s="97" t="s">
        <v>5000</v>
      </c>
      <c r="J1022" s="97" t="s">
        <v>213</v>
      </c>
      <c r="K1022" s="97">
        <v>271199.125</v>
      </c>
      <c r="L1022" s="97">
        <v>143829.79699999999</v>
      </c>
      <c r="M1022" s="97">
        <v>671134.21519999998</v>
      </c>
      <c r="N1022" s="97">
        <v>643875.83530000004</v>
      </c>
      <c r="O1022" s="97">
        <v>52.541573049999997</v>
      </c>
      <c r="P1022" s="97">
        <v>-6.9513326519999996</v>
      </c>
    </row>
    <row r="1023" spans="1:16" x14ac:dyDescent="0.3">
      <c r="A1023" s="97" t="s">
        <v>5001</v>
      </c>
      <c r="B1023" s="97" t="s">
        <v>1923</v>
      </c>
      <c r="C1023" s="97" t="s">
        <v>1923</v>
      </c>
      <c r="D1023" s="97" t="s">
        <v>5002</v>
      </c>
      <c r="E1023" s="97" t="s">
        <v>380</v>
      </c>
      <c r="F1023" s="97"/>
      <c r="G1023" s="97"/>
      <c r="H1023" s="97" t="s">
        <v>381</v>
      </c>
      <c r="I1023" s="97" t="s">
        <v>5003</v>
      </c>
      <c r="J1023" s="97" t="s">
        <v>383</v>
      </c>
      <c r="K1023" s="97">
        <v>227583.40599999999</v>
      </c>
      <c r="L1023" s="97">
        <v>296978.43800000002</v>
      </c>
      <c r="M1023" s="97">
        <v>627528.70869999996</v>
      </c>
      <c r="N1023" s="97">
        <v>796991.71629999997</v>
      </c>
      <c r="O1023" s="97">
        <v>53.921553979999999</v>
      </c>
      <c r="P1023" s="97">
        <v>-7.5809108209999998</v>
      </c>
    </row>
    <row r="1024" spans="1:16" x14ac:dyDescent="0.3">
      <c r="A1024" s="97" t="s">
        <v>5004</v>
      </c>
      <c r="B1024" s="97" t="s">
        <v>5005</v>
      </c>
      <c r="C1024" s="97" t="s">
        <v>5006</v>
      </c>
      <c r="D1024" s="97" t="s">
        <v>5007</v>
      </c>
      <c r="E1024" s="97" t="s">
        <v>2984</v>
      </c>
      <c r="F1024" s="97" t="s">
        <v>131</v>
      </c>
      <c r="G1024" s="97"/>
      <c r="H1024" s="97" t="s">
        <v>123</v>
      </c>
      <c r="I1024" s="97" t="s">
        <v>5008</v>
      </c>
      <c r="J1024" s="97" t="s">
        <v>125</v>
      </c>
      <c r="K1024" s="97">
        <v>282403.75799999997</v>
      </c>
      <c r="L1024" s="97">
        <v>319625.49400000001</v>
      </c>
      <c r="M1024" s="97">
        <v>682337.37109999999</v>
      </c>
      <c r="N1024" s="97">
        <v>819633.60109999997</v>
      </c>
      <c r="O1024" s="97">
        <v>54.119153869999998</v>
      </c>
      <c r="P1024" s="97">
        <v>-6.7405364030000001</v>
      </c>
    </row>
    <row r="1025" spans="1:16" x14ac:dyDescent="0.3">
      <c r="A1025" s="97" t="s">
        <v>5009</v>
      </c>
      <c r="B1025" s="97" t="s">
        <v>5010</v>
      </c>
      <c r="C1025" s="97" t="s">
        <v>5011</v>
      </c>
      <c r="D1025" s="97" t="s">
        <v>5012</v>
      </c>
      <c r="E1025" s="97" t="s">
        <v>3379</v>
      </c>
      <c r="F1025" s="97" t="s">
        <v>182</v>
      </c>
      <c r="G1025" s="97"/>
      <c r="H1025" s="97" t="s">
        <v>175</v>
      </c>
      <c r="I1025" s="97" t="s">
        <v>5013</v>
      </c>
      <c r="J1025" s="97" t="s">
        <v>177</v>
      </c>
      <c r="K1025" s="97">
        <v>325224.09999999998</v>
      </c>
      <c r="L1025" s="97">
        <v>260319.90100000001</v>
      </c>
      <c r="M1025" s="97">
        <v>725148.17319999996</v>
      </c>
      <c r="N1025" s="97">
        <v>760340.5577</v>
      </c>
      <c r="O1025" s="97">
        <v>53.577999699999999</v>
      </c>
      <c r="P1025" s="97">
        <v>-6.1101648449999999</v>
      </c>
    </row>
    <row r="1026" spans="1:16" x14ac:dyDescent="0.3">
      <c r="A1026" s="97" t="s">
        <v>5014</v>
      </c>
      <c r="B1026" s="97" t="s">
        <v>5015</v>
      </c>
      <c r="C1026" s="97" t="s">
        <v>5016</v>
      </c>
      <c r="D1026" s="97" t="s">
        <v>5017</v>
      </c>
      <c r="E1026" s="97" t="s">
        <v>5018</v>
      </c>
      <c r="F1026" s="97" t="s">
        <v>182</v>
      </c>
      <c r="G1026" s="97"/>
      <c r="H1026" s="97" t="s">
        <v>175</v>
      </c>
      <c r="I1026" s="97" t="s">
        <v>5019</v>
      </c>
      <c r="J1026" s="97" t="s">
        <v>177</v>
      </c>
      <c r="K1026" s="97">
        <v>325274.3</v>
      </c>
      <c r="L1026" s="97">
        <v>260326.80900000001</v>
      </c>
      <c r="M1026" s="97">
        <v>725198.36239999998</v>
      </c>
      <c r="N1026" s="97">
        <v>760347.46389999997</v>
      </c>
      <c r="O1026" s="97">
        <v>53.578049759999999</v>
      </c>
      <c r="P1026" s="97">
        <v>-6.1094046329999996</v>
      </c>
    </row>
    <row r="1027" spans="1:16" x14ac:dyDescent="0.3">
      <c r="A1027" s="97" t="s">
        <v>5020</v>
      </c>
      <c r="B1027" s="97" t="s">
        <v>1236</v>
      </c>
      <c r="C1027" s="97" t="s">
        <v>1236</v>
      </c>
      <c r="D1027" s="97" t="s">
        <v>5021</v>
      </c>
      <c r="E1027" s="97" t="s">
        <v>319</v>
      </c>
      <c r="F1027" s="97" t="s">
        <v>5022</v>
      </c>
      <c r="G1027" s="97"/>
      <c r="H1027" s="97" t="s">
        <v>321</v>
      </c>
      <c r="I1027" s="97" t="s">
        <v>5023</v>
      </c>
      <c r="J1027" s="97" t="s">
        <v>323</v>
      </c>
      <c r="K1027" s="97">
        <v>172964.75</v>
      </c>
      <c r="L1027" s="97">
        <v>274397.53100000002</v>
      </c>
      <c r="M1027" s="97">
        <v>572921.69940000004</v>
      </c>
      <c r="N1027" s="97">
        <v>774415.96609999996</v>
      </c>
      <c r="O1027" s="97">
        <v>53.718712500000002</v>
      </c>
      <c r="P1027" s="97">
        <v>-8.4102461969999993</v>
      </c>
    </row>
    <row r="1028" spans="1:16" x14ac:dyDescent="0.3">
      <c r="A1028" s="97" t="s">
        <v>5024</v>
      </c>
      <c r="B1028" s="97" t="s">
        <v>5025</v>
      </c>
      <c r="C1028" s="97" t="s">
        <v>5025</v>
      </c>
      <c r="D1028" s="97" t="s">
        <v>5026</v>
      </c>
      <c r="E1028" s="97" t="s">
        <v>137</v>
      </c>
      <c r="F1028" s="97"/>
      <c r="G1028" s="97"/>
      <c r="H1028" s="97" t="s">
        <v>138</v>
      </c>
      <c r="I1028" s="97" t="s">
        <v>5027</v>
      </c>
      <c r="J1028" s="97" t="s">
        <v>140</v>
      </c>
      <c r="K1028" s="97">
        <v>142510.5</v>
      </c>
      <c r="L1028" s="97">
        <v>81212.75</v>
      </c>
      <c r="M1028" s="97">
        <v>542472.96759999997</v>
      </c>
      <c r="N1028" s="97">
        <v>581272.96849999996</v>
      </c>
      <c r="O1028" s="97">
        <v>51.980530080000001</v>
      </c>
      <c r="P1028" s="97">
        <v>-8.8374285839999995</v>
      </c>
    </row>
    <row r="1029" spans="1:16" x14ac:dyDescent="0.3">
      <c r="A1029" s="97" t="s">
        <v>5028</v>
      </c>
      <c r="B1029" s="97" t="s">
        <v>5029</v>
      </c>
      <c r="C1029" s="97" t="s">
        <v>5030</v>
      </c>
      <c r="D1029" s="97" t="s">
        <v>5031</v>
      </c>
      <c r="E1029" s="97" t="s">
        <v>138</v>
      </c>
      <c r="F1029" s="97"/>
      <c r="G1029" s="97"/>
      <c r="H1029" s="97" t="s">
        <v>138</v>
      </c>
      <c r="I1029" s="97" t="s">
        <v>5032</v>
      </c>
      <c r="J1029" s="97" t="s">
        <v>347</v>
      </c>
      <c r="K1029" s="97">
        <v>166504.15299999999</v>
      </c>
      <c r="L1029" s="97">
        <v>71693.971000000005</v>
      </c>
      <c r="M1029" s="97">
        <v>566461.40170000005</v>
      </c>
      <c r="N1029" s="97">
        <v>571756.10900000005</v>
      </c>
      <c r="O1029" s="97">
        <v>51.896950670000003</v>
      </c>
      <c r="P1029" s="97">
        <v>-8.4873166229999999</v>
      </c>
    </row>
    <row r="1030" spans="1:16" x14ac:dyDescent="0.3">
      <c r="A1030" s="97" t="s">
        <v>5033</v>
      </c>
      <c r="B1030" s="97" t="s">
        <v>5034</v>
      </c>
      <c r="C1030" s="97" t="s">
        <v>5035</v>
      </c>
      <c r="D1030" s="97" t="s">
        <v>5036</v>
      </c>
      <c r="E1030" s="97" t="s">
        <v>5037</v>
      </c>
      <c r="F1030" s="97"/>
      <c r="G1030" s="97"/>
      <c r="H1030" s="97" t="s">
        <v>276</v>
      </c>
      <c r="I1030" s="97" t="s">
        <v>5038</v>
      </c>
      <c r="J1030" s="97" t="s">
        <v>278</v>
      </c>
      <c r="K1030" s="97">
        <v>235786.734</v>
      </c>
      <c r="L1030" s="97">
        <v>239877.15599999999</v>
      </c>
      <c r="M1030" s="97">
        <v>635729.96490000002</v>
      </c>
      <c r="N1030" s="97">
        <v>739902.69299999997</v>
      </c>
      <c r="O1030" s="97">
        <v>53.408048890000003</v>
      </c>
      <c r="P1030" s="97">
        <v>-7.4626288690000004</v>
      </c>
    </row>
    <row r="1031" spans="1:16" x14ac:dyDescent="0.3">
      <c r="A1031" s="97" t="s">
        <v>5039</v>
      </c>
      <c r="B1031" s="97" t="s">
        <v>5040</v>
      </c>
      <c r="C1031" s="97" t="s">
        <v>5040</v>
      </c>
      <c r="D1031" s="97" t="s">
        <v>5041</v>
      </c>
      <c r="E1031" s="97" t="s">
        <v>1124</v>
      </c>
      <c r="F1031" s="97" t="s">
        <v>2266</v>
      </c>
      <c r="G1031" s="97"/>
      <c r="H1031" s="97" t="s">
        <v>159</v>
      </c>
      <c r="I1031" s="97" t="s">
        <v>5042</v>
      </c>
      <c r="J1031" s="97" t="s">
        <v>430</v>
      </c>
      <c r="K1031" s="97">
        <v>186534.69399999999</v>
      </c>
      <c r="L1031" s="97">
        <v>179608.17</v>
      </c>
      <c r="M1031" s="97">
        <v>586488.21169999999</v>
      </c>
      <c r="N1031" s="97">
        <v>679646.95499999996</v>
      </c>
      <c r="O1031" s="97">
        <v>52.867555449999998</v>
      </c>
      <c r="P1031" s="97">
        <v>-8.2006790620000007</v>
      </c>
    </row>
    <row r="1032" spans="1:16" x14ac:dyDescent="0.3">
      <c r="A1032" s="97" t="s">
        <v>5043</v>
      </c>
      <c r="B1032" s="97" t="s">
        <v>1695</v>
      </c>
      <c r="C1032" s="97" t="s">
        <v>1695</v>
      </c>
      <c r="D1032" s="97" t="s">
        <v>5044</v>
      </c>
      <c r="E1032" s="97" t="s">
        <v>2161</v>
      </c>
      <c r="F1032" s="97"/>
      <c r="G1032" s="97"/>
      <c r="H1032" s="97" t="s">
        <v>203</v>
      </c>
      <c r="I1032" s="97" t="s">
        <v>5045</v>
      </c>
      <c r="J1032" s="97" t="s">
        <v>205</v>
      </c>
      <c r="K1032" s="97">
        <v>270448.3</v>
      </c>
      <c r="L1032" s="97">
        <v>205409.3</v>
      </c>
      <c r="M1032" s="97">
        <v>670383.88040000002</v>
      </c>
      <c r="N1032" s="97">
        <v>705442.07750000001</v>
      </c>
      <c r="O1032" s="97">
        <v>53.094919230000002</v>
      </c>
      <c r="P1032" s="97">
        <v>-6.9491303249999996</v>
      </c>
    </row>
    <row r="1033" spans="1:16" x14ac:dyDescent="0.3">
      <c r="A1033" s="97" t="s">
        <v>5046</v>
      </c>
      <c r="B1033" s="97" t="s">
        <v>5047</v>
      </c>
      <c r="C1033" s="97" t="s">
        <v>5048</v>
      </c>
      <c r="D1033" s="97" t="s">
        <v>5049</v>
      </c>
      <c r="E1033" s="97" t="s">
        <v>5050</v>
      </c>
      <c r="F1033" s="97" t="s">
        <v>925</v>
      </c>
      <c r="G1033" s="97" t="s">
        <v>444</v>
      </c>
      <c r="H1033" s="97" t="s">
        <v>437</v>
      </c>
      <c r="I1033" s="97" t="s">
        <v>5051</v>
      </c>
      <c r="J1033" s="97" t="s">
        <v>439</v>
      </c>
      <c r="K1033" s="97">
        <v>220346.04699999999</v>
      </c>
      <c r="L1033" s="97">
        <v>393762.375</v>
      </c>
      <c r="M1033" s="97">
        <v>620293.42339999997</v>
      </c>
      <c r="N1033" s="97">
        <v>893754.83860000002</v>
      </c>
      <c r="O1033" s="97">
        <v>54.791330729999999</v>
      </c>
      <c r="P1033" s="97">
        <v>-7.6844639800000003</v>
      </c>
    </row>
    <row r="1034" spans="1:16" x14ac:dyDescent="0.3">
      <c r="A1034" s="97" t="s">
        <v>5052</v>
      </c>
      <c r="B1034" s="97" t="s">
        <v>5053</v>
      </c>
      <c r="C1034" s="97" t="s">
        <v>5054</v>
      </c>
      <c r="D1034" s="97" t="s">
        <v>3878</v>
      </c>
      <c r="E1034" s="97" t="s">
        <v>4368</v>
      </c>
      <c r="F1034" s="97" t="s">
        <v>657</v>
      </c>
      <c r="G1034" s="97">
        <v>118</v>
      </c>
      <c r="H1034" s="97" t="s">
        <v>175</v>
      </c>
      <c r="I1034" s="97" t="s">
        <v>5055</v>
      </c>
      <c r="J1034" s="97" t="s">
        <v>659</v>
      </c>
      <c r="K1034" s="97">
        <v>322194.09600000002</v>
      </c>
      <c r="L1034" s="97">
        <v>225819.283</v>
      </c>
      <c r="M1034" s="97">
        <v>722118.63870000001</v>
      </c>
      <c r="N1034" s="97">
        <v>725847.38840000005</v>
      </c>
      <c r="O1034" s="97">
        <v>53.268889399999999</v>
      </c>
      <c r="P1034" s="97">
        <v>-6.1692496889999999</v>
      </c>
    </row>
    <row r="1035" spans="1:16" x14ac:dyDescent="0.3">
      <c r="A1035" s="97" t="s">
        <v>5056</v>
      </c>
      <c r="B1035" s="97" t="s">
        <v>5057</v>
      </c>
      <c r="C1035" s="97" t="s">
        <v>5058</v>
      </c>
      <c r="D1035" s="97" t="s">
        <v>5059</v>
      </c>
      <c r="E1035" s="97" t="s">
        <v>5060</v>
      </c>
      <c r="F1035" s="97" t="s">
        <v>657</v>
      </c>
      <c r="G1035" s="97"/>
      <c r="H1035" s="97" t="s">
        <v>175</v>
      </c>
      <c r="I1035" s="97" t="s">
        <v>5061</v>
      </c>
      <c r="J1035" s="97" t="s">
        <v>659</v>
      </c>
      <c r="K1035" s="97">
        <v>322721.228</v>
      </c>
      <c r="L1035" s="97">
        <v>225009.58499999999</v>
      </c>
      <c r="M1035" s="97">
        <v>722645.65289999999</v>
      </c>
      <c r="N1035" s="97">
        <v>725037.86210000003</v>
      </c>
      <c r="O1035" s="97">
        <v>53.261496370000003</v>
      </c>
      <c r="P1035" s="97">
        <v>-6.1616653550000002</v>
      </c>
    </row>
    <row r="1036" spans="1:16" x14ac:dyDescent="0.3">
      <c r="A1036" s="97" t="s">
        <v>5062</v>
      </c>
      <c r="B1036" s="97" t="s">
        <v>5063</v>
      </c>
      <c r="C1036" s="97" t="s">
        <v>5063</v>
      </c>
      <c r="D1036" s="97" t="s">
        <v>5064</v>
      </c>
      <c r="E1036" s="97" t="s">
        <v>2146</v>
      </c>
      <c r="F1036" s="97" t="s">
        <v>436</v>
      </c>
      <c r="G1036" s="97"/>
      <c r="H1036" s="97" t="s">
        <v>437</v>
      </c>
      <c r="I1036" s="97" t="s">
        <v>5065</v>
      </c>
      <c r="J1036" s="97" t="s">
        <v>439</v>
      </c>
      <c r="K1036" s="97">
        <v>168809.59400000001</v>
      </c>
      <c r="L1036" s="97">
        <v>376882.96899999998</v>
      </c>
      <c r="M1036" s="97">
        <v>568767.98439999996</v>
      </c>
      <c r="N1036" s="97">
        <v>876879.34290000005</v>
      </c>
      <c r="O1036" s="97">
        <v>54.639150639999997</v>
      </c>
      <c r="P1036" s="97">
        <v>-8.4838025889999997</v>
      </c>
    </row>
    <row r="1037" spans="1:16" x14ac:dyDescent="0.3">
      <c r="A1037" s="97" t="s">
        <v>5066</v>
      </c>
      <c r="B1037" s="97" t="s">
        <v>5067</v>
      </c>
      <c r="C1037" s="97" t="s">
        <v>5067</v>
      </c>
      <c r="D1037" s="97" t="s">
        <v>5068</v>
      </c>
      <c r="E1037" s="97" t="s">
        <v>436</v>
      </c>
      <c r="F1037" s="97"/>
      <c r="G1037" s="97"/>
      <c r="H1037" s="97" t="s">
        <v>437</v>
      </c>
      <c r="I1037" s="97" t="s">
        <v>5069</v>
      </c>
      <c r="J1037" s="97" t="s">
        <v>439</v>
      </c>
      <c r="K1037" s="97">
        <v>184323.174</v>
      </c>
      <c r="L1037" s="97">
        <v>380160.04399999999</v>
      </c>
      <c r="M1037" s="97">
        <v>584278.23919999995</v>
      </c>
      <c r="N1037" s="97">
        <v>880155.62950000004</v>
      </c>
      <c r="O1037" s="97">
        <v>54.669309050000003</v>
      </c>
      <c r="P1037" s="97">
        <v>-8.2437191629999997</v>
      </c>
    </row>
    <row r="1038" spans="1:16" x14ac:dyDescent="0.3">
      <c r="A1038" s="97" t="s">
        <v>5070</v>
      </c>
      <c r="B1038" s="97" t="s">
        <v>5071</v>
      </c>
      <c r="C1038" s="97" t="s">
        <v>5071</v>
      </c>
      <c r="D1038" s="97" t="s">
        <v>5072</v>
      </c>
      <c r="E1038" s="97" t="s">
        <v>1857</v>
      </c>
      <c r="F1038" s="97" t="s">
        <v>1780</v>
      </c>
      <c r="G1038" s="97"/>
      <c r="H1038" s="97" t="s">
        <v>138</v>
      </c>
      <c r="I1038" s="97" t="s">
        <v>5073</v>
      </c>
      <c r="J1038" s="97" t="s">
        <v>140</v>
      </c>
      <c r="K1038" s="97">
        <v>179715.41</v>
      </c>
      <c r="L1038" s="97">
        <v>66911.051000000007</v>
      </c>
      <c r="M1038" s="97">
        <v>579669.7879</v>
      </c>
      <c r="N1038" s="97">
        <v>566974.14740000002</v>
      </c>
      <c r="O1038" s="97">
        <v>51.85460355</v>
      </c>
      <c r="P1038" s="97">
        <v>-8.2951205659999996</v>
      </c>
    </row>
    <row r="1039" spans="1:16" x14ac:dyDescent="0.3">
      <c r="A1039" s="97" t="s">
        <v>5074</v>
      </c>
      <c r="B1039" s="97" t="s">
        <v>5075</v>
      </c>
      <c r="C1039" s="97" t="s">
        <v>5075</v>
      </c>
      <c r="D1039" s="97" t="s">
        <v>5076</v>
      </c>
      <c r="E1039" s="97" t="s">
        <v>5077</v>
      </c>
      <c r="F1039" s="97" t="s">
        <v>465</v>
      </c>
      <c r="G1039" s="97"/>
      <c r="H1039" s="97" t="s">
        <v>466</v>
      </c>
      <c r="I1039" s="97" t="s">
        <v>5078</v>
      </c>
      <c r="J1039" s="97" t="s">
        <v>468</v>
      </c>
      <c r="K1039" s="97">
        <v>70455.991999999998</v>
      </c>
      <c r="L1039" s="97">
        <v>308326.25</v>
      </c>
      <c r="M1039" s="97">
        <v>470435.21149999998</v>
      </c>
      <c r="N1039" s="97">
        <v>808337.9216</v>
      </c>
      <c r="O1039" s="97">
        <v>54.007990100000001</v>
      </c>
      <c r="P1039" s="97">
        <v>-9.9766579170000007</v>
      </c>
    </row>
    <row r="1040" spans="1:16" x14ac:dyDescent="0.3">
      <c r="A1040" s="97" t="s">
        <v>5079</v>
      </c>
      <c r="B1040" s="97" t="s">
        <v>5080</v>
      </c>
      <c r="C1040" s="97" t="s">
        <v>5081</v>
      </c>
      <c r="D1040" s="97" t="s">
        <v>5082</v>
      </c>
      <c r="E1040" s="97" t="s">
        <v>694</v>
      </c>
      <c r="F1040" s="97"/>
      <c r="G1040" s="97"/>
      <c r="H1040" s="97" t="s">
        <v>437</v>
      </c>
      <c r="I1040" s="97" t="s">
        <v>5083</v>
      </c>
      <c r="J1040" s="97" t="s">
        <v>439</v>
      </c>
      <c r="K1040" s="97">
        <v>166656.54699999999</v>
      </c>
      <c r="L1040" s="97">
        <v>414170.68800000002</v>
      </c>
      <c r="M1040" s="97">
        <v>566615.59869999997</v>
      </c>
      <c r="N1040" s="97">
        <v>914159.03859999997</v>
      </c>
      <c r="O1040" s="97">
        <v>54.973947199999998</v>
      </c>
      <c r="P1040" s="97">
        <v>-8.5214376830000003</v>
      </c>
    </row>
    <row r="1041" spans="1:16" x14ac:dyDescent="0.3">
      <c r="A1041" s="97" t="s">
        <v>5084</v>
      </c>
      <c r="B1041" s="97" t="s">
        <v>2839</v>
      </c>
      <c r="C1041" s="97" t="s">
        <v>1695</v>
      </c>
      <c r="D1041" s="97" t="s">
        <v>5085</v>
      </c>
      <c r="E1041" s="97" t="s">
        <v>380</v>
      </c>
      <c r="F1041" s="97"/>
      <c r="G1041" s="97"/>
      <c r="H1041" s="97" t="s">
        <v>381</v>
      </c>
      <c r="I1041" s="97" t="s">
        <v>5086</v>
      </c>
      <c r="J1041" s="97" t="s">
        <v>383</v>
      </c>
      <c r="K1041" s="97">
        <v>231117.641</v>
      </c>
      <c r="L1041" s="97">
        <v>306485.90600000002</v>
      </c>
      <c r="M1041" s="97">
        <v>631062.23289999994</v>
      </c>
      <c r="N1041" s="97">
        <v>806497.11699999997</v>
      </c>
      <c r="O1041" s="97">
        <v>54.00676678</v>
      </c>
      <c r="P1041" s="97">
        <v>-7.5261516239999997</v>
      </c>
    </row>
    <row r="1042" spans="1:16" x14ac:dyDescent="0.3">
      <c r="A1042" s="97" t="s">
        <v>5087</v>
      </c>
      <c r="B1042" s="97" t="s">
        <v>5088</v>
      </c>
      <c r="C1042" s="97" t="s">
        <v>5088</v>
      </c>
      <c r="D1042" s="97" t="s">
        <v>5089</v>
      </c>
      <c r="E1042" s="97" t="s">
        <v>137</v>
      </c>
      <c r="F1042" s="97"/>
      <c r="G1042" s="97"/>
      <c r="H1042" s="97" t="s">
        <v>138</v>
      </c>
      <c r="I1042" s="97" t="s">
        <v>5090</v>
      </c>
      <c r="J1042" s="97" t="s">
        <v>140</v>
      </c>
      <c r="K1042" s="97">
        <v>126704.93</v>
      </c>
      <c r="L1042" s="97">
        <v>101215.57799999999</v>
      </c>
      <c r="M1042" s="97">
        <v>526670.91070000001</v>
      </c>
      <c r="N1042" s="97">
        <v>601271.57409999997</v>
      </c>
      <c r="O1042" s="97">
        <v>52.158403640000003</v>
      </c>
      <c r="P1042" s="97">
        <v>-9.0717173090000003</v>
      </c>
    </row>
    <row r="1043" spans="1:16" x14ac:dyDescent="0.3">
      <c r="A1043" s="97" t="s">
        <v>5091</v>
      </c>
      <c r="B1043" s="97" t="s">
        <v>5092</v>
      </c>
      <c r="C1043" s="97" t="s">
        <v>5092</v>
      </c>
      <c r="D1043" s="97" t="s">
        <v>5093</v>
      </c>
      <c r="E1043" s="97" t="s">
        <v>211</v>
      </c>
      <c r="F1043" s="97" t="s">
        <v>210</v>
      </c>
      <c r="G1043" s="97"/>
      <c r="H1043" s="97" t="s">
        <v>211</v>
      </c>
      <c r="I1043" s="97" t="s">
        <v>5094</v>
      </c>
      <c r="J1043" s="97" t="s">
        <v>213</v>
      </c>
      <c r="K1043" s="97">
        <v>255455.484</v>
      </c>
      <c r="L1043" s="97">
        <v>149260.141</v>
      </c>
      <c r="M1043" s="97">
        <v>655393.99399999995</v>
      </c>
      <c r="N1043" s="97">
        <v>649305.09369999997</v>
      </c>
      <c r="O1043" s="97">
        <v>52.592194859999999</v>
      </c>
      <c r="P1043" s="97">
        <v>-7.1824403270000001</v>
      </c>
    </row>
    <row r="1044" spans="1:16" x14ac:dyDescent="0.3">
      <c r="A1044" s="97" t="s">
        <v>5095</v>
      </c>
      <c r="B1044" s="97" t="s">
        <v>1923</v>
      </c>
      <c r="C1044" s="97" t="s">
        <v>5096</v>
      </c>
      <c r="D1044" s="97" t="s">
        <v>5097</v>
      </c>
      <c r="E1044" s="97" t="s">
        <v>2836</v>
      </c>
      <c r="F1044" s="97" t="s">
        <v>514</v>
      </c>
      <c r="G1044" s="97"/>
      <c r="H1044" s="97" t="s">
        <v>515</v>
      </c>
      <c r="I1044" s="97" t="s">
        <v>5098</v>
      </c>
      <c r="J1044" s="97" t="s">
        <v>517</v>
      </c>
      <c r="K1044" s="97">
        <v>319997.56199999998</v>
      </c>
      <c r="L1044" s="97">
        <v>148662.15599999999</v>
      </c>
      <c r="M1044" s="97">
        <v>719922.16819999996</v>
      </c>
      <c r="N1044" s="97">
        <v>648706.89370000002</v>
      </c>
      <c r="O1044" s="97">
        <v>52.57642087</v>
      </c>
      <c r="P1044" s="97">
        <v>-6.2306469900000003</v>
      </c>
    </row>
    <row r="1045" spans="1:16" x14ac:dyDescent="0.3">
      <c r="A1045" s="97" t="s">
        <v>5099</v>
      </c>
      <c r="B1045" s="97" t="s">
        <v>5100</v>
      </c>
      <c r="C1045" s="97" t="s">
        <v>5100</v>
      </c>
      <c r="D1045" s="97" t="s">
        <v>5101</v>
      </c>
      <c r="E1045" s="97" t="s">
        <v>1095</v>
      </c>
      <c r="F1045" s="97" t="s">
        <v>306</v>
      </c>
      <c r="G1045" s="97"/>
      <c r="H1045" s="97" t="s">
        <v>307</v>
      </c>
      <c r="I1045" s="97" t="s">
        <v>5102</v>
      </c>
      <c r="J1045" s="97" t="s">
        <v>309</v>
      </c>
      <c r="K1045" s="97">
        <v>145406.32800000001</v>
      </c>
      <c r="L1045" s="97">
        <v>244567.141</v>
      </c>
      <c r="M1045" s="97">
        <v>545369.05519999994</v>
      </c>
      <c r="N1045" s="97">
        <v>744592.15130000003</v>
      </c>
      <c r="O1045" s="97">
        <v>53.448570459999999</v>
      </c>
      <c r="P1045" s="97">
        <v>-8.8224243369999993</v>
      </c>
    </row>
    <row r="1046" spans="1:16" x14ac:dyDescent="0.3">
      <c r="A1046" s="97" t="s">
        <v>5103</v>
      </c>
      <c r="B1046" s="97" t="s">
        <v>5104</v>
      </c>
      <c r="C1046" s="97" t="s">
        <v>5104</v>
      </c>
      <c r="D1046" s="97" t="s">
        <v>459</v>
      </c>
      <c r="E1046" s="97" t="s">
        <v>320</v>
      </c>
      <c r="F1046" s="97"/>
      <c r="G1046" s="97"/>
      <c r="H1046" s="97" t="s">
        <v>321</v>
      </c>
      <c r="I1046" s="97" t="s">
        <v>5105</v>
      </c>
      <c r="J1046" s="97" t="s">
        <v>323</v>
      </c>
      <c r="K1046" s="97">
        <v>204491.78099999999</v>
      </c>
      <c r="L1046" s="97">
        <v>235093.359</v>
      </c>
      <c r="M1046" s="97">
        <v>604441.728</v>
      </c>
      <c r="N1046" s="97">
        <v>735120.09389999998</v>
      </c>
      <c r="O1046" s="97">
        <v>53.366258680000001</v>
      </c>
      <c r="P1046" s="97">
        <v>-7.9332630139999996</v>
      </c>
    </row>
    <row r="1047" spans="1:16" x14ac:dyDescent="0.3">
      <c r="A1047" s="97" t="s">
        <v>5106</v>
      </c>
      <c r="B1047" s="97" t="s">
        <v>5107</v>
      </c>
      <c r="C1047" s="97" t="s">
        <v>5108</v>
      </c>
      <c r="D1047" s="97" t="s">
        <v>5109</v>
      </c>
      <c r="E1047" s="97" t="s">
        <v>210</v>
      </c>
      <c r="F1047" s="97"/>
      <c r="G1047" s="97"/>
      <c r="H1047" s="97" t="s">
        <v>211</v>
      </c>
      <c r="I1047" s="97" t="s">
        <v>5110</v>
      </c>
      <c r="J1047" s="97" t="s">
        <v>213</v>
      </c>
      <c r="K1047" s="97">
        <v>244731.79699999999</v>
      </c>
      <c r="L1047" s="97">
        <v>126338.19500000001</v>
      </c>
      <c r="M1047" s="97">
        <v>644672.4939</v>
      </c>
      <c r="N1047" s="97">
        <v>626388.1422</v>
      </c>
      <c r="O1047" s="97">
        <v>52.387212159999997</v>
      </c>
      <c r="P1047" s="97">
        <v>-7.3437392020000001</v>
      </c>
    </row>
    <row r="1048" spans="1:16" x14ac:dyDescent="0.3">
      <c r="A1048" s="97" t="s">
        <v>5111</v>
      </c>
      <c r="B1048" s="97" t="s">
        <v>5112</v>
      </c>
      <c r="C1048" s="97" t="s">
        <v>5113</v>
      </c>
      <c r="D1048" s="97" t="s">
        <v>5114</v>
      </c>
      <c r="E1048" s="97" t="s">
        <v>418</v>
      </c>
      <c r="F1048" s="97" t="s">
        <v>224</v>
      </c>
      <c r="G1048" s="97"/>
      <c r="H1048" s="97" t="s">
        <v>225</v>
      </c>
      <c r="I1048" s="97" t="s">
        <v>5115</v>
      </c>
      <c r="J1048" s="97" t="s">
        <v>227</v>
      </c>
      <c r="K1048" s="97">
        <v>292094.31300000002</v>
      </c>
      <c r="L1048" s="97">
        <v>302622.875</v>
      </c>
      <c r="M1048" s="97">
        <v>692025.74809999997</v>
      </c>
      <c r="N1048" s="97">
        <v>802634.59380000003</v>
      </c>
      <c r="O1048" s="97">
        <v>53.964807260000001</v>
      </c>
      <c r="P1048" s="97">
        <v>-6.5975371559999996</v>
      </c>
    </row>
    <row r="1049" spans="1:16" x14ac:dyDescent="0.3">
      <c r="A1049" s="97" t="s">
        <v>5116</v>
      </c>
      <c r="B1049" s="97" t="s">
        <v>5117</v>
      </c>
      <c r="C1049" s="97" t="s">
        <v>5118</v>
      </c>
      <c r="D1049" s="97" t="s">
        <v>5119</v>
      </c>
      <c r="E1049" s="97" t="s">
        <v>593</v>
      </c>
      <c r="F1049" s="97"/>
      <c r="G1049" s="97"/>
      <c r="H1049" s="97" t="s">
        <v>594</v>
      </c>
      <c r="I1049" s="97" t="s">
        <v>5120</v>
      </c>
      <c r="J1049" s="97" t="s">
        <v>596</v>
      </c>
      <c r="K1049" s="97">
        <v>218267.75</v>
      </c>
      <c r="L1049" s="97">
        <v>230564.32800000001</v>
      </c>
      <c r="M1049" s="97">
        <v>618214.70510000002</v>
      </c>
      <c r="N1049" s="97">
        <v>730591.96499999997</v>
      </c>
      <c r="O1049" s="97">
        <v>53.325270109999998</v>
      </c>
      <c r="P1049" s="97">
        <v>-7.72658603</v>
      </c>
    </row>
    <row r="1050" spans="1:16" x14ac:dyDescent="0.3">
      <c r="A1050" s="97" t="s">
        <v>5121</v>
      </c>
      <c r="B1050" s="97" t="s">
        <v>5122</v>
      </c>
      <c r="C1050" s="97" t="s">
        <v>5123</v>
      </c>
      <c r="D1050" s="97" t="s">
        <v>1904</v>
      </c>
      <c r="E1050" s="97" t="s">
        <v>586</v>
      </c>
      <c r="F1050" s="97"/>
      <c r="G1050" s="97"/>
      <c r="H1050" s="97" t="s">
        <v>540</v>
      </c>
      <c r="I1050" s="97" t="s">
        <v>5124</v>
      </c>
      <c r="J1050" s="97" t="s">
        <v>542</v>
      </c>
      <c r="K1050" s="97">
        <v>177660.71900000001</v>
      </c>
      <c r="L1050" s="97">
        <v>142848.266</v>
      </c>
      <c r="M1050" s="97">
        <v>577615.95019999996</v>
      </c>
      <c r="N1050" s="97">
        <v>642895.01769999997</v>
      </c>
      <c r="O1050" s="97">
        <v>52.536942250000003</v>
      </c>
      <c r="P1050" s="97">
        <v>-8.3299487620000008</v>
      </c>
    </row>
    <row r="1051" spans="1:16" x14ac:dyDescent="0.3">
      <c r="A1051" s="97" t="s">
        <v>5125</v>
      </c>
      <c r="B1051" s="97" t="s">
        <v>5126</v>
      </c>
      <c r="C1051" s="97" t="s">
        <v>5127</v>
      </c>
      <c r="D1051" s="97" t="s">
        <v>2160</v>
      </c>
      <c r="E1051" s="97" t="s">
        <v>540</v>
      </c>
      <c r="F1051" s="97"/>
      <c r="G1051" s="97"/>
      <c r="H1051" s="97" t="s">
        <v>540</v>
      </c>
      <c r="I1051" s="97" t="s">
        <v>5128</v>
      </c>
      <c r="J1051" s="97" t="s">
        <v>1143</v>
      </c>
      <c r="K1051" s="97">
        <v>159013.22899999999</v>
      </c>
      <c r="L1051" s="97">
        <v>157105.383</v>
      </c>
      <c r="M1051" s="97">
        <v>558972.55379999999</v>
      </c>
      <c r="N1051" s="97">
        <v>657149.16410000005</v>
      </c>
      <c r="O1051" s="97">
        <v>52.663967339999999</v>
      </c>
      <c r="P1051" s="97">
        <v>-8.6065129410000001</v>
      </c>
    </row>
    <row r="1052" spans="1:16" x14ac:dyDescent="0.3">
      <c r="A1052" s="97" t="s">
        <v>5129</v>
      </c>
      <c r="B1052" s="97" t="s">
        <v>5130</v>
      </c>
      <c r="C1052" s="97" t="s">
        <v>5131</v>
      </c>
      <c r="D1052" s="97" t="s">
        <v>2160</v>
      </c>
      <c r="E1052" s="97" t="s">
        <v>1141</v>
      </c>
      <c r="F1052" s="97"/>
      <c r="G1052" s="97"/>
      <c r="H1052" s="97" t="s">
        <v>540</v>
      </c>
      <c r="I1052" s="97" t="s">
        <v>5132</v>
      </c>
      <c r="J1052" s="97" t="s">
        <v>1143</v>
      </c>
      <c r="K1052" s="97">
        <v>158965.948</v>
      </c>
      <c r="L1052" s="97">
        <v>157214.155</v>
      </c>
      <c r="M1052" s="97">
        <v>558925.28359999997</v>
      </c>
      <c r="N1052" s="97">
        <v>657257.9129</v>
      </c>
      <c r="O1052" s="97">
        <v>52.664941140000003</v>
      </c>
      <c r="P1052" s="97">
        <v>-8.6072252450000004</v>
      </c>
    </row>
    <row r="1053" spans="1:16" x14ac:dyDescent="0.3">
      <c r="A1053" s="97" t="s">
        <v>5133</v>
      </c>
      <c r="B1053" s="97" t="s">
        <v>2817</v>
      </c>
      <c r="C1053" s="97" t="s">
        <v>5134</v>
      </c>
      <c r="D1053" s="97" t="s">
        <v>5135</v>
      </c>
      <c r="E1053" s="97" t="s">
        <v>5136</v>
      </c>
      <c r="F1053" s="97" t="s">
        <v>1877</v>
      </c>
      <c r="G1053" s="97" t="s">
        <v>210</v>
      </c>
      <c r="H1053" s="97" t="s">
        <v>211</v>
      </c>
      <c r="I1053" s="97" t="s">
        <v>5137</v>
      </c>
      <c r="J1053" s="97" t="s">
        <v>213</v>
      </c>
      <c r="K1053" s="97">
        <v>256893.04699999999</v>
      </c>
      <c r="L1053" s="97">
        <v>178682.125</v>
      </c>
      <c r="M1053" s="97">
        <v>656831.40460000001</v>
      </c>
      <c r="N1053" s="97">
        <v>678720.73239999998</v>
      </c>
      <c r="O1053" s="97">
        <v>52.856402000000003</v>
      </c>
      <c r="P1053" s="97">
        <v>-7.1561402699999999</v>
      </c>
    </row>
    <row r="1054" spans="1:16" x14ac:dyDescent="0.3">
      <c r="A1054" s="97" t="s">
        <v>5138</v>
      </c>
      <c r="B1054" s="97" t="s">
        <v>5139</v>
      </c>
      <c r="C1054" s="97" t="s">
        <v>5140</v>
      </c>
      <c r="D1054" s="97" t="s">
        <v>5141</v>
      </c>
      <c r="E1054" s="97" t="s">
        <v>5142</v>
      </c>
      <c r="F1054" s="97" t="s">
        <v>1080</v>
      </c>
      <c r="G1054" s="97" t="s">
        <v>1040</v>
      </c>
      <c r="H1054" s="97" t="s">
        <v>151</v>
      </c>
      <c r="I1054" s="97" t="s">
        <v>5143</v>
      </c>
      <c r="J1054" s="97" t="s">
        <v>153</v>
      </c>
      <c r="K1054" s="97">
        <v>39893.175999999999</v>
      </c>
      <c r="L1054" s="97">
        <v>109595.398</v>
      </c>
      <c r="M1054" s="97">
        <v>439877.9032</v>
      </c>
      <c r="N1054" s="97">
        <v>609650.06469999999</v>
      </c>
      <c r="O1054" s="97">
        <v>52.21531693</v>
      </c>
      <c r="P1054" s="97">
        <v>-10.34333056</v>
      </c>
    </row>
    <row r="1055" spans="1:16" x14ac:dyDescent="0.3">
      <c r="A1055" s="97" t="s">
        <v>5144</v>
      </c>
      <c r="B1055" s="97" t="s">
        <v>5145</v>
      </c>
      <c r="C1055" s="97" t="s">
        <v>5145</v>
      </c>
      <c r="D1055" s="97" t="s">
        <v>4515</v>
      </c>
      <c r="E1055" s="97" t="s">
        <v>436</v>
      </c>
      <c r="F1055" s="97"/>
      <c r="G1055" s="97"/>
      <c r="H1055" s="97" t="s">
        <v>437</v>
      </c>
      <c r="I1055" s="97" t="s">
        <v>5146</v>
      </c>
      <c r="J1055" s="97" t="s">
        <v>439</v>
      </c>
      <c r="K1055" s="97">
        <v>182377.75</v>
      </c>
      <c r="L1055" s="97">
        <v>378345.46899999998</v>
      </c>
      <c r="M1055" s="97">
        <v>582333.22479999997</v>
      </c>
      <c r="N1055" s="97">
        <v>878341.4558</v>
      </c>
      <c r="O1055" s="97">
        <v>54.652944580000003</v>
      </c>
      <c r="P1055" s="97">
        <v>-8.2737608540000007</v>
      </c>
    </row>
    <row r="1056" spans="1:16" x14ac:dyDescent="0.3">
      <c r="A1056" s="97" t="s">
        <v>5147</v>
      </c>
      <c r="B1056" s="97" t="s">
        <v>5148</v>
      </c>
      <c r="C1056" s="97" t="s">
        <v>5149</v>
      </c>
      <c r="D1056" s="97" t="s">
        <v>5150</v>
      </c>
      <c r="E1056" s="97" t="s">
        <v>182</v>
      </c>
      <c r="F1056" s="97">
        <v>128</v>
      </c>
      <c r="G1056" s="97"/>
      <c r="H1056" s="97" t="s">
        <v>175</v>
      </c>
      <c r="I1056" s="97" t="s">
        <v>5151</v>
      </c>
      <c r="J1056" s="97" t="s">
        <v>184</v>
      </c>
      <c r="K1056" s="97">
        <v>299912.65600000002</v>
      </c>
      <c r="L1056" s="97">
        <v>228668.07800000001</v>
      </c>
      <c r="M1056" s="97">
        <v>699842.0135</v>
      </c>
      <c r="N1056" s="97">
        <v>728695.68810000003</v>
      </c>
      <c r="O1056" s="97">
        <v>53.299137299999998</v>
      </c>
      <c r="P1056" s="97">
        <v>-6.5021777399999996</v>
      </c>
    </row>
    <row r="1057" spans="1:16" x14ac:dyDescent="0.3">
      <c r="A1057" s="97" t="s">
        <v>5152</v>
      </c>
      <c r="B1057" s="97" t="s">
        <v>5153</v>
      </c>
      <c r="C1057" s="97" t="s">
        <v>5153</v>
      </c>
      <c r="D1057" s="97" t="s">
        <v>5154</v>
      </c>
      <c r="E1057" s="97" t="s">
        <v>375</v>
      </c>
      <c r="F1057" s="97" t="s">
        <v>3031</v>
      </c>
      <c r="G1057" s="97"/>
      <c r="H1057" s="97" t="s">
        <v>307</v>
      </c>
      <c r="I1057" s="97" t="s">
        <v>5155</v>
      </c>
      <c r="J1057" s="97" t="s">
        <v>309</v>
      </c>
      <c r="K1057" s="97">
        <v>168488.5</v>
      </c>
      <c r="L1057" s="97">
        <v>242548.1</v>
      </c>
      <c r="M1057" s="97">
        <v>568446.24329999997</v>
      </c>
      <c r="N1057" s="97">
        <v>742573.4216</v>
      </c>
      <c r="O1057" s="97">
        <v>53.432315510000002</v>
      </c>
      <c r="P1057" s="97">
        <v>-8.4748316710000005</v>
      </c>
    </row>
    <row r="1058" spans="1:16" x14ac:dyDescent="0.3">
      <c r="A1058" s="97" t="s">
        <v>5156</v>
      </c>
      <c r="B1058" s="97" t="s">
        <v>5157</v>
      </c>
      <c r="C1058" s="97" t="s">
        <v>5158</v>
      </c>
      <c r="D1058" s="97" t="s">
        <v>5159</v>
      </c>
      <c r="E1058" s="97" t="s">
        <v>418</v>
      </c>
      <c r="F1058" s="97" t="s">
        <v>224</v>
      </c>
      <c r="G1058" s="97"/>
      <c r="H1058" s="97" t="s">
        <v>225</v>
      </c>
      <c r="I1058" s="97" t="s">
        <v>5160</v>
      </c>
      <c r="J1058" s="97" t="s">
        <v>227</v>
      </c>
      <c r="K1058" s="97">
        <v>304581.68099999998</v>
      </c>
      <c r="L1058" s="97">
        <v>307944.00799999997</v>
      </c>
      <c r="M1058" s="97">
        <v>704510.45420000004</v>
      </c>
      <c r="N1058" s="97">
        <v>807954.51399999997</v>
      </c>
      <c r="O1058" s="97">
        <v>54.010222450000001</v>
      </c>
      <c r="P1058" s="97">
        <v>-6.4055231580000003</v>
      </c>
    </row>
    <row r="1059" spans="1:16" x14ac:dyDescent="0.3">
      <c r="A1059" s="97" t="s">
        <v>5161</v>
      </c>
      <c r="B1059" s="97" t="s">
        <v>5162</v>
      </c>
      <c r="C1059" s="97" t="s">
        <v>5163</v>
      </c>
      <c r="D1059" s="97" t="s">
        <v>5164</v>
      </c>
      <c r="E1059" s="97" t="s">
        <v>1610</v>
      </c>
      <c r="F1059" s="97" t="s">
        <v>436</v>
      </c>
      <c r="G1059" s="97"/>
      <c r="H1059" s="97" t="s">
        <v>437</v>
      </c>
      <c r="I1059" s="97" t="s">
        <v>5165</v>
      </c>
      <c r="J1059" s="97" t="s">
        <v>439</v>
      </c>
      <c r="K1059" s="97">
        <v>219834.3</v>
      </c>
      <c r="L1059" s="97">
        <v>439356.7</v>
      </c>
      <c r="M1059" s="97">
        <v>619782.0281</v>
      </c>
      <c r="N1059" s="97">
        <v>939339.34279999998</v>
      </c>
      <c r="O1059" s="97">
        <v>55.200896870000001</v>
      </c>
      <c r="P1059" s="97">
        <v>-7.6892667829999999</v>
      </c>
    </row>
    <row r="1060" spans="1:16" x14ac:dyDescent="0.3">
      <c r="A1060" s="97" t="s">
        <v>5166</v>
      </c>
      <c r="B1060" s="97" t="s">
        <v>5167</v>
      </c>
      <c r="C1060" s="97" t="s">
        <v>5168</v>
      </c>
      <c r="D1060" s="97" t="s">
        <v>5169</v>
      </c>
      <c r="E1060" s="97" t="s">
        <v>3510</v>
      </c>
      <c r="F1060" s="97" t="s">
        <v>1394</v>
      </c>
      <c r="G1060" s="97"/>
      <c r="H1060" s="97" t="s">
        <v>334</v>
      </c>
      <c r="I1060" s="97" t="s">
        <v>5170</v>
      </c>
      <c r="J1060" s="97" t="s">
        <v>336</v>
      </c>
      <c r="K1060" s="97">
        <v>223223.875</v>
      </c>
      <c r="L1060" s="97">
        <v>302797.875</v>
      </c>
      <c r="M1060" s="97">
        <v>623170.14789999998</v>
      </c>
      <c r="N1060" s="97">
        <v>802809.92260000005</v>
      </c>
      <c r="O1060" s="97">
        <v>53.974048699999997</v>
      </c>
      <c r="P1060" s="97">
        <v>-7.6468213670000003</v>
      </c>
    </row>
    <row r="1061" spans="1:16" x14ac:dyDescent="0.3">
      <c r="A1061" s="97" t="s">
        <v>5171</v>
      </c>
      <c r="B1061" s="97" t="s">
        <v>5172</v>
      </c>
      <c r="C1061" s="97" t="s">
        <v>5173</v>
      </c>
      <c r="D1061" s="97" t="s">
        <v>5174</v>
      </c>
      <c r="E1061" s="97" t="s">
        <v>210</v>
      </c>
      <c r="F1061" s="97"/>
      <c r="G1061" s="97"/>
      <c r="H1061" s="97" t="s">
        <v>211</v>
      </c>
      <c r="I1061" s="97" t="s">
        <v>5175</v>
      </c>
      <c r="J1061" s="97" t="s">
        <v>213</v>
      </c>
      <c r="K1061" s="97">
        <v>250183.9</v>
      </c>
      <c r="L1061" s="97">
        <v>135615.4</v>
      </c>
      <c r="M1061" s="97">
        <v>650123.47239999997</v>
      </c>
      <c r="N1061" s="97">
        <v>635663.3199</v>
      </c>
      <c r="O1061" s="97">
        <v>52.470101909999997</v>
      </c>
      <c r="P1061" s="97">
        <v>-7.262277987</v>
      </c>
    </row>
    <row r="1062" spans="1:16" x14ac:dyDescent="0.3">
      <c r="A1062" s="97" t="s">
        <v>5176</v>
      </c>
      <c r="B1062" s="97" t="s">
        <v>5177</v>
      </c>
      <c r="C1062" s="97" t="s">
        <v>5177</v>
      </c>
      <c r="D1062" s="97" t="s">
        <v>5178</v>
      </c>
      <c r="E1062" s="97" t="s">
        <v>742</v>
      </c>
      <c r="F1062" s="97"/>
      <c r="G1062" s="97"/>
      <c r="H1062" s="97" t="s">
        <v>546</v>
      </c>
      <c r="I1062" s="97" t="s">
        <v>5179</v>
      </c>
      <c r="J1062" s="97" t="s">
        <v>548</v>
      </c>
      <c r="K1062" s="97">
        <v>133257.17199999999</v>
      </c>
      <c r="L1062" s="97">
        <v>336768.84399999998</v>
      </c>
      <c r="M1062" s="97">
        <v>533223.0098</v>
      </c>
      <c r="N1062" s="97">
        <v>836774.05090000003</v>
      </c>
      <c r="O1062" s="97">
        <v>54.275402130000003</v>
      </c>
      <c r="P1062" s="97">
        <v>-9.0252979510000007</v>
      </c>
    </row>
    <row r="1063" spans="1:16" x14ac:dyDescent="0.3">
      <c r="A1063" s="97" t="s">
        <v>5180</v>
      </c>
      <c r="B1063" s="97" t="s">
        <v>5181</v>
      </c>
      <c r="C1063" s="97" t="s">
        <v>5182</v>
      </c>
      <c r="D1063" s="97" t="s">
        <v>5183</v>
      </c>
      <c r="E1063" s="97" t="s">
        <v>5184</v>
      </c>
      <c r="F1063" s="97"/>
      <c r="G1063" s="97"/>
      <c r="H1063" s="97" t="s">
        <v>540</v>
      </c>
      <c r="I1063" s="97" t="s">
        <v>5185</v>
      </c>
      <c r="J1063" s="97" t="s">
        <v>542</v>
      </c>
      <c r="K1063" s="97">
        <v>167428.516</v>
      </c>
      <c r="L1063" s="97">
        <v>157545.82800000001</v>
      </c>
      <c r="M1063" s="97">
        <v>567386.03049999999</v>
      </c>
      <c r="N1063" s="97">
        <v>657589.46869999997</v>
      </c>
      <c r="O1063" s="97">
        <v>52.668495839999999</v>
      </c>
      <c r="P1063" s="97">
        <v>-8.482184621</v>
      </c>
    </row>
    <row r="1064" spans="1:16" x14ac:dyDescent="0.3">
      <c r="A1064" s="97" t="s">
        <v>5186</v>
      </c>
      <c r="B1064" s="97" t="s">
        <v>5187</v>
      </c>
      <c r="C1064" s="97" t="s">
        <v>5188</v>
      </c>
      <c r="D1064" s="97" t="s">
        <v>5189</v>
      </c>
      <c r="E1064" s="97" t="s">
        <v>3350</v>
      </c>
      <c r="F1064" s="97" t="s">
        <v>380</v>
      </c>
      <c r="G1064" s="97"/>
      <c r="H1064" s="97" t="s">
        <v>381</v>
      </c>
      <c r="I1064" s="97" t="s">
        <v>5190</v>
      </c>
      <c r="J1064" s="97" t="s">
        <v>383</v>
      </c>
      <c r="K1064" s="97">
        <v>250956</v>
      </c>
      <c r="L1064" s="97">
        <v>310544.81300000002</v>
      </c>
      <c r="M1064" s="97">
        <v>650896.33970000001</v>
      </c>
      <c r="N1064" s="97">
        <v>810555.04390000005</v>
      </c>
      <c r="O1064" s="97">
        <v>54.041654319999999</v>
      </c>
      <c r="P1064" s="97">
        <v>-7.2229314670000004</v>
      </c>
    </row>
    <row r="1065" spans="1:16" x14ac:dyDescent="0.3">
      <c r="A1065" s="97" t="s">
        <v>5191</v>
      </c>
      <c r="B1065" s="97" t="s">
        <v>5192</v>
      </c>
      <c r="C1065" s="97" t="s">
        <v>5193</v>
      </c>
      <c r="D1065" s="97" t="s">
        <v>5194</v>
      </c>
      <c r="E1065" s="97" t="s">
        <v>5195</v>
      </c>
      <c r="F1065" s="97" t="s">
        <v>246</v>
      </c>
      <c r="G1065" s="97"/>
      <c r="H1065" s="97" t="s">
        <v>247</v>
      </c>
      <c r="I1065" s="97" t="s">
        <v>5196</v>
      </c>
      <c r="J1065" s="97" t="s">
        <v>249</v>
      </c>
      <c r="K1065" s="97">
        <v>299230.96899999998</v>
      </c>
      <c r="L1065" s="97">
        <v>269745.78100000002</v>
      </c>
      <c r="M1065" s="97">
        <v>699160.69180000003</v>
      </c>
      <c r="N1065" s="97">
        <v>769764.54509999999</v>
      </c>
      <c r="O1065" s="97">
        <v>53.668213860000002</v>
      </c>
      <c r="P1065" s="97">
        <v>-6.4994287310000001</v>
      </c>
    </row>
    <row r="1066" spans="1:16" x14ac:dyDescent="0.3">
      <c r="A1066" s="97" t="s">
        <v>5197</v>
      </c>
      <c r="B1066" s="97" t="s">
        <v>5198</v>
      </c>
      <c r="C1066" s="97" t="s">
        <v>5198</v>
      </c>
      <c r="D1066" s="97" t="s">
        <v>741</v>
      </c>
      <c r="E1066" s="97" t="s">
        <v>465</v>
      </c>
      <c r="F1066" s="97"/>
      <c r="G1066" s="97"/>
      <c r="H1066" s="97" t="s">
        <v>466</v>
      </c>
      <c r="I1066" s="97" t="s">
        <v>5199</v>
      </c>
      <c r="J1066" s="97" t="s">
        <v>468</v>
      </c>
      <c r="K1066" s="97">
        <v>121927.844</v>
      </c>
      <c r="L1066" s="97">
        <v>321064.15600000002</v>
      </c>
      <c r="M1066" s="97">
        <v>521896.03940000001</v>
      </c>
      <c r="N1066" s="97">
        <v>821072.80759999994</v>
      </c>
      <c r="O1066" s="97">
        <v>54.13274346</v>
      </c>
      <c r="P1066" s="97">
        <v>-9.1950957790000007</v>
      </c>
    </row>
    <row r="1067" spans="1:16" x14ac:dyDescent="0.3">
      <c r="A1067" s="97" t="s">
        <v>5200</v>
      </c>
      <c r="B1067" s="97" t="s">
        <v>5201</v>
      </c>
      <c r="C1067" s="97" t="s">
        <v>5202</v>
      </c>
      <c r="D1067" s="97" t="s">
        <v>1941</v>
      </c>
      <c r="E1067" s="97" t="s">
        <v>3159</v>
      </c>
      <c r="F1067" s="97" t="s">
        <v>202</v>
      </c>
      <c r="G1067" s="97"/>
      <c r="H1067" s="97" t="s">
        <v>203</v>
      </c>
      <c r="I1067" s="97" t="s">
        <v>5203</v>
      </c>
      <c r="J1067" s="97" t="s">
        <v>205</v>
      </c>
      <c r="K1067" s="97">
        <v>297242.35800000001</v>
      </c>
      <c r="L1067" s="97">
        <v>233136.636</v>
      </c>
      <c r="M1067" s="97">
        <v>697172.31449999998</v>
      </c>
      <c r="N1067" s="97">
        <v>733163.29760000005</v>
      </c>
      <c r="O1067" s="97">
        <v>53.339770639999998</v>
      </c>
      <c r="P1067" s="97">
        <v>-6.5408452590000001</v>
      </c>
    </row>
    <row r="1068" spans="1:16" x14ac:dyDescent="0.3">
      <c r="A1068" s="97" t="s">
        <v>5204</v>
      </c>
      <c r="B1068" s="97" t="s">
        <v>5202</v>
      </c>
      <c r="C1068" s="97" t="s">
        <v>4299</v>
      </c>
      <c r="D1068" s="97" t="s">
        <v>5205</v>
      </c>
      <c r="E1068" s="97" t="s">
        <v>5206</v>
      </c>
      <c r="F1068" s="97" t="s">
        <v>736</v>
      </c>
      <c r="G1068" s="97" t="s">
        <v>5207</v>
      </c>
      <c r="H1068" s="97" t="s">
        <v>175</v>
      </c>
      <c r="I1068" s="97" t="s">
        <v>5208</v>
      </c>
      <c r="J1068" s="97" t="s">
        <v>198</v>
      </c>
      <c r="K1068" s="97">
        <v>317254.40600000002</v>
      </c>
      <c r="L1068" s="97">
        <v>232979.125</v>
      </c>
      <c r="M1068" s="97">
        <v>717180.05079999997</v>
      </c>
      <c r="N1068" s="97">
        <v>733005.71420000005</v>
      </c>
      <c r="O1068" s="97">
        <v>53.334304369999998</v>
      </c>
      <c r="P1068" s="97">
        <v>-6.2406062430000002</v>
      </c>
    </row>
    <row r="1069" spans="1:16" x14ac:dyDescent="0.3">
      <c r="A1069" s="97" t="s">
        <v>5209</v>
      </c>
      <c r="B1069" s="97" t="s">
        <v>5210</v>
      </c>
      <c r="C1069" s="97" t="s">
        <v>5210</v>
      </c>
      <c r="D1069" s="97" t="s">
        <v>5211</v>
      </c>
      <c r="E1069" s="97" t="s">
        <v>2481</v>
      </c>
      <c r="F1069" s="97" t="s">
        <v>289</v>
      </c>
      <c r="G1069" s="97"/>
      <c r="H1069" s="97" t="s">
        <v>290</v>
      </c>
      <c r="I1069" s="97" t="s">
        <v>5212</v>
      </c>
      <c r="J1069" s="97" t="s">
        <v>292</v>
      </c>
      <c r="K1069" s="97">
        <v>329618.897</v>
      </c>
      <c r="L1069" s="97">
        <v>212474.375</v>
      </c>
      <c r="M1069" s="97">
        <v>729541.76950000005</v>
      </c>
      <c r="N1069" s="97">
        <v>712505.31590000005</v>
      </c>
      <c r="O1069" s="97">
        <v>53.147291150000001</v>
      </c>
      <c r="P1069" s="97">
        <v>-6.0634456300000004</v>
      </c>
    </row>
    <row r="1070" spans="1:16" x14ac:dyDescent="0.3">
      <c r="A1070" s="97" t="s">
        <v>5213</v>
      </c>
      <c r="B1070" s="97" t="s">
        <v>5214</v>
      </c>
      <c r="C1070" s="97" t="s">
        <v>5214</v>
      </c>
      <c r="D1070" s="97" t="s">
        <v>3892</v>
      </c>
      <c r="E1070" s="97" t="s">
        <v>883</v>
      </c>
      <c r="F1070" s="97">
        <v>111</v>
      </c>
      <c r="G1070" s="97"/>
      <c r="H1070" s="97" t="s">
        <v>175</v>
      </c>
      <c r="I1070" s="97" t="s">
        <v>5215</v>
      </c>
      <c r="J1070" s="97" t="s">
        <v>198</v>
      </c>
      <c r="K1070" s="97">
        <v>314809.09899999999</v>
      </c>
      <c r="L1070" s="97">
        <v>237658.011</v>
      </c>
      <c r="M1070" s="97">
        <v>714735.29539999994</v>
      </c>
      <c r="N1070" s="97">
        <v>737683.60519999999</v>
      </c>
      <c r="O1070" s="97">
        <v>53.376860579999999</v>
      </c>
      <c r="P1070" s="97">
        <v>-6.275598757</v>
      </c>
    </row>
    <row r="1071" spans="1:16" x14ac:dyDescent="0.3">
      <c r="A1071" s="97" t="s">
        <v>5216</v>
      </c>
      <c r="B1071" s="97" t="s">
        <v>5217</v>
      </c>
      <c r="C1071" s="97" t="s">
        <v>5218</v>
      </c>
      <c r="D1071" s="97" t="s">
        <v>5219</v>
      </c>
      <c r="E1071" s="97" t="s">
        <v>1048</v>
      </c>
      <c r="F1071" s="97" t="s">
        <v>306</v>
      </c>
      <c r="G1071" s="97"/>
      <c r="H1071" s="97" t="s">
        <v>307</v>
      </c>
      <c r="I1071" s="97" t="s">
        <v>5220</v>
      </c>
      <c r="J1071" s="97" t="s">
        <v>309</v>
      </c>
      <c r="K1071" s="97">
        <v>173866.18799999999</v>
      </c>
      <c r="L1071" s="97">
        <v>206043.18799999999</v>
      </c>
      <c r="M1071" s="97">
        <v>573822.57680000004</v>
      </c>
      <c r="N1071" s="97">
        <v>706076.34589999996</v>
      </c>
      <c r="O1071" s="97">
        <v>53.104616569999997</v>
      </c>
      <c r="P1071" s="97">
        <v>-8.3909258379999994</v>
      </c>
    </row>
    <row r="1072" spans="1:16" x14ac:dyDescent="0.3">
      <c r="A1072" s="97" t="s">
        <v>5221</v>
      </c>
      <c r="B1072" s="97" t="s">
        <v>3029</v>
      </c>
      <c r="C1072" s="97" t="s">
        <v>5222</v>
      </c>
      <c r="D1072" s="97" t="s">
        <v>5223</v>
      </c>
      <c r="E1072" s="97" t="s">
        <v>4515</v>
      </c>
      <c r="F1072" s="97" t="s">
        <v>436</v>
      </c>
      <c r="G1072" s="97"/>
      <c r="H1072" s="97" t="s">
        <v>437</v>
      </c>
      <c r="I1072" s="97" t="s">
        <v>5224</v>
      </c>
      <c r="J1072" s="97" t="s">
        <v>439</v>
      </c>
      <c r="K1072" s="97">
        <v>183094.375</v>
      </c>
      <c r="L1072" s="97">
        <v>382030.875</v>
      </c>
      <c r="M1072" s="97">
        <v>583049.71490000002</v>
      </c>
      <c r="N1072" s="97">
        <v>882026.06389999995</v>
      </c>
      <c r="O1072" s="97">
        <v>54.686074779999998</v>
      </c>
      <c r="P1072" s="97">
        <v>-8.2628721069999997</v>
      </c>
    </row>
    <row r="1073" spans="1:16" x14ac:dyDescent="0.3">
      <c r="A1073" s="97" t="s">
        <v>5225</v>
      </c>
      <c r="B1073" s="97" t="s">
        <v>5226</v>
      </c>
      <c r="C1073" s="97" t="s">
        <v>5226</v>
      </c>
      <c r="D1073" s="97" t="s">
        <v>5227</v>
      </c>
      <c r="E1073" s="97" t="s">
        <v>5228</v>
      </c>
      <c r="F1073" s="97"/>
      <c r="G1073" s="97"/>
      <c r="H1073" s="97" t="s">
        <v>515</v>
      </c>
      <c r="I1073" s="97" t="s">
        <v>5229</v>
      </c>
      <c r="J1073" s="97" t="s">
        <v>517</v>
      </c>
      <c r="K1073" s="97">
        <v>312567.68699999998</v>
      </c>
      <c r="L1073" s="97">
        <v>111170.265</v>
      </c>
      <c r="M1073" s="97">
        <v>712493.69420000003</v>
      </c>
      <c r="N1073" s="97">
        <v>611223.11719999998</v>
      </c>
      <c r="O1073" s="97">
        <v>52.241230440000002</v>
      </c>
      <c r="P1073" s="97">
        <v>-6.3527931779999998</v>
      </c>
    </row>
    <row r="1074" spans="1:16" x14ac:dyDescent="0.3">
      <c r="A1074" s="97" t="s">
        <v>5230</v>
      </c>
      <c r="B1074" s="97" t="s">
        <v>5231</v>
      </c>
      <c r="C1074" s="97" t="s">
        <v>5232</v>
      </c>
      <c r="D1074" s="97" t="s">
        <v>2053</v>
      </c>
      <c r="E1074" s="97" t="s">
        <v>2146</v>
      </c>
      <c r="F1074" s="97" t="s">
        <v>436</v>
      </c>
      <c r="G1074" s="97"/>
      <c r="H1074" s="97" t="s">
        <v>437</v>
      </c>
      <c r="I1074" s="97" t="s">
        <v>5233</v>
      </c>
      <c r="J1074" s="97" t="s">
        <v>439</v>
      </c>
      <c r="K1074" s="97">
        <v>172449.20300000001</v>
      </c>
      <c r="L1074" s="97">
        <v>378706</v>
      </c>
      <c r="M1074" s="97">
        <v>572406.81889999995</v>
      </c>
      <c r="N1074" s="97">
        <v>878701.96169999999</v>
      </c>
      <c r="O1074" s="97">
        <v>54.655738390000003</v>
      </c>
      <c r="P1074" s="97">
        <v>-8.4276085809999994</v>
      </c>
    </row>
    <row r="1075" spans="1:16" x14ac:dyDescent="0.3">
      <c r="A1075" s="97" t="s">
        <v>5234</v>
      </c>
      <c r="B1075" s="97" t="s">
        <v>5235</v>
      </c>
      <c r="C1075" s="97" t="s">
        <v>5236</v>
      </c>
      <c r="D1075" s="97" t="s">
        <v>5237</v>
      </c>
      <c r="E1075" s="97" t="s">
        <v>436</v>
      </c>
      <c r="F1075" s="97"/>
      <c r="G1075" s="97"/>
      <c r="H1075" s="97" t="s">
        <v>437</v>
      </c>
      <c r="I1075" s="97" t="s">
        <v>5238</v>
      </c>
      <c r="J1075" s="97" t="s">
        <v>439</v>
      </c>
      <c r="K1075" s="97">
        <v>246799</v>
      </c>
      <c r="L1075" s="97">
        <v>441844.8</v>
      </c>
      <c r="M1075" s="97">
        <v>646740.93229999999</v>
      </c>
      <c r="N1075" s="97">
        <v>941826.76410000003</v>
      </c>
      <c r="O1075" s="97">
        <v>55.221428840000002</v>
      </c>
      <c r="P1075" s="97">
        <v>-7.2654164999999997</v>
      </c>
    </row>
    <row r="1076" spans="1:16" x14ac:dyDescent="0.3">
      <c r="A1076" s="97" t="s">
        <v>5239</v>
      </c>
      <c r="B1076" s="97" t="s">
        <v>5240</v>
      </c>
      <c r="C1076" s="97" t="s">
        <v>5240</v>
      </c>
      <c r="D1076" s="97" t="s">
        <v>5241</v>
      </c>
      <c r="E1076" s="97" t="s">
        <v>5242</v>
      </c>
      <c r="F1076" s="97" t="s">
        <v>261</v>
      </c>
      <c r="G1076" s="97"/>
      <c r="H1076" s="97" t="s">
        <v>262</v>
      </c>
      <c r="I1076" s="97" t="s">
        <v>5243</v>
      </c>
      <c r="J1076" s="97" t="s">
        <v>264</v>
      </c>
      <c r="K1076" s="97">
        <v>261902.894</v>
      </c>
      <c r="L1076" s="97">
        <v>191095.93299999999</v>
      </c>
      <c r="M1076" s="97">
        <v>661840.23880000005</v>
      </c>
      <c r="N1076" s="97">
        <v>691131.8395</v>
      </c>
      <c r="O1076" s="97">
        <v>52.967381750000001</v>
      </c>
      <c r="P1076" s="97">
        <v>-7.0794148870000004</v>
      </c>
    </row>
    <row r="1077" spans="1:16" x14ac:dyDescent="0.3">
      <c r="A1077" s="97" t="s">
        <v>5244</v>
      </c>
      <c r="B1077" s="97" t="s">
        <v>5245</v>
      </c>
      <c r="C1077" s="97" t="s">
        <v>5245</v>
      </c>
      <c r="D1077" s="97" t="s">
        <v>5246</v>
      </c>
      <c r="E1077" s="97" t="s">
        <v>854</v>
      </c>
      <c r="F1077" s="97"/>
      <c r="G1077" s="97"/>
      <c r="H1077" s="97" t="s">
        <v>466</v>
      </c>
      <c r="I1077" s="97" t="s">
        <v>5247</v>
      </c>
      <c r="J1077" s="97" t="s">
        <v>468</v>
      </c>
      <c r="K1077" s="97">
        <v>96500.672000000006</v>
      </c>
      <c r="L1077" s="97">
        <v>289205.875</v>
      </c>
      <c r="M1077" s="97">
        <v>496474.1764</v>
      </c>
      <c r="N1077" s="97">
        <v>789221.52819999994</v>
      </c>
      <c r="O1077" s="97">
        <v>53.842148909999999</v>
      </c>
      <c r="P1077" s="97">
        <v>-9.5731196189999999</v>
      </c>
    </row>
    <row r="1078" spans="1:16" x14ac:dyDescent="0.3">
      <c r="A1078" s="97" t="s">
        <v>5248</v>
      </c>
      <c r="B1078" s="97" t="s">
        <v>5249</v>
      </c>
      <c r="C1078" s="97" t="s">
        <v>5249</v>
      </c>
      <c r="D1078" s="97" t="s">
        <v>5250</v>
      </c>
      <c r="E1078" s="97" t="s">
        <v>593</v>
      </c>
      <c r="F1078" s="97"/>
      <c r="G1078" s="97"/>
      <c r="H1078" s="97" t="s">
        <v>594</v>
      </c>
      <c r="I1078" s="97" t="s">
        <v>5251</v>
      </c>
      <c r="J1078" s="97" t="s">
        <v>596</v>
      </c>
      <c r="K1078" s="97">
        <v>247443.57800000001</v>
      </c>
      <c r="L1078" s="97">
        <v>227180.141</v>
      </c>
      <c r="M1078" s="97">
        <v>647384.23</v>
      </c>
      <c r="N1078" s="97">
        <v>727208.35120000003</v>
      </c>
      <c r="O1078" s="97">
        <v>53.29305737</v>
      </c>
      <c r="P1078" s="97">
        <v>-7.289264213</v>
      </c>
    </row>
    <row r="1079" spans="1:16" x14ac:dyDescent="0.3">
      <c r="A1079" s="97" t="s">
        <v>5252</v>
      </c>
      <c r="B1079" s="97" t="s">
        <v>5253</v>
      </c>
      <c r="C1079" s="97" t="s">
        <v>5254</v>
      </c>
      <c r="D1079" s="97" t="s">
        <v>5255</v>
      </c>
      <c r="E1079" s="97" t="s">
        <v>175</v>
      </c>
      <c r="F1079" s="97">
        <v>18</v>
      </c>
      <c r="G1079" s="97"/>
      <c r="H1079" s="97" t="s">
        <v>175</v>
      </c>
      <c r="I1079" s="97" t="s">
        <v>5256</v>
      </c>
      <c r="J1079" s="97" t="s">
        <v>659</v>
      </c>
      <c r="K1079" s="97">
        <v>320205</v>
      </c>
      <c r="L1079" s="97">
        <v>222861.54699999999</v>
      </c>
      <c r="M1079" s="97">
        <v>720129.95550000004</v>
      </c>
      <c r="N1079" s="97">
        <v>722890.30020000006</v>
      </c>
      <c r="O1079" s="97">
        <v>53.242780879999998</v>
      </c>
      <c r="P1079" s="97">
        <v>-6.2001625880000004</v>
      </c>
    </row>
    <row r="1080" spans="1:16" x14ac:dyDescent="0.3">
      <c r="A1080" s="97" t="s">
        <v>5257</v>
      </c>
      <c r="B1080" s="97" t="s">
        <v>5258</v>
      </c>
      <c r="C1080" s="97" t="s">
        <v>5259</v>
      </c>
      <c r="D1080" s="97" t="s">
        <v>5260</v>
      </c>
      <c r="E1080" s="97" t="s">
        <v>741</v>
      </c>
      <c r="F1080" s="97" t="s">
        <v>465</v>
      </c>
      <c r="G1080" s="97"/>
      <c r="H1080" s="97" t="s">
        <v>466</v>
      </c>
      <c r="I1080" s="97" t="s">
        <v>5261</v>
      </c>
      <c r="J1080" s="97" t="s">
        <v>468</v>
      </c>
      <c r="K1080" s="97">
        <v>132219.625</v>
      </c>
      <c r="L1080" s="97">
        <v>322214.25</v>
      </c>
      <c r="M1080" s="97">
        <v>532185.60880000005</v>
      </c>
      <c r="N1080" s="97">
        <v>822222.59889999998</v>
      </c>
      <c r="O1080" s="97">
        <v>54.144533320000001</v>
      </c>
      <c r="P1080" s="97">
        <v>-9.0379404930000007</v>
      </c>
    </row>
    <row r="1081" spans="1:16" x14ac:dyDescent="0.3">
      <c r="A1081" s="97" t="s">
        <v>5262</v>
      </c>
      <c r="B1081" s="97" t="s">
        <v>1560</v>
      </c>
      <c r="C1081" s="97" t="s">
        <v>5263</v>
      </c>
      <c r="D1081" s="97" t="s">
        <v>5264</v>
      </c>
      <c r="E1081" s="97" t="s">
        <v>1216</v>
      </c>
      <c r="F1081" s="97"/>
      <c r="G1081" s="97"/>
      <c r="H1081" s="97" t="s">
        <v>290</v>
      </c>
      <c r="I1081" s="97" t="s">
        <v>5265</v>
      </c>
      <c r="J1081" s="97" t="s">
        <v>292</v>
      </c>
      <c r="K1081" s="97">
        <v>318963</v>
      </c>
      <c r="L1081" s="97">
        <v>202908.78099999999</v>
      </c>
      <c r="M1081" s="97">
        <v>718888.11699999997</v>
      </c>
      <c r="N1081" s="97">
        <v>702941.83909999998</v>
      </c>
      <c r="O1081" s="97">
        <v>53.063865419999999</v>
      </c>
      <c r="P1081" s="97">
        <v>-6.2261616230000003</v>
      </c>
    </row>
    <row r="1082" spans="1:16" x14ac:dyDescent="0.3">
      <c r="A1082" s="97" t="s">
        <v>5266</v>
      </c>
      <c r="B1082" s="97" t="s">
        <v>5267</v>
      </c>
      <c r="C1082" s="97" t="s">
        <v>5267</v>
      </c>
      <c r="D1082" s="97" t="s">
        <v>5268</v>
      </c>
      <c r="E1082" s="97" t="s">
        <v>202</v>
      </c>
      <c r="F1082" s="97"/>
      <c r="G1082" s="97"/>
      <c r="H1082" s="97" t="s">
        <v>203</v>
      </c>
      <c r="I1082" s="97" t="s">
        <v>5269</v>
      </c>
      <c r="J1082" s="97" t="s">
        <v>205</v>
      </c>
      <c r="K1082" s="97">
        <v>278312.40600000002</v>
      </c>
      <c r="L1082" s="97">
        <v>211428.516</v>
      </c>
      <c r="M1082" s="97">
        <v>678246.32460000005</v>
      </c>
      <c r="N1082" s="97">
        <v>711459.95490000001</v>
      </c>
      <c r="O1082" s="97">
        <v>53.14789811</v>
      </c>
      <c r="P1082" s="97">
        <v>-6.830297989</v>
      </c>
    </row>
    <row r="1083" spans="1:16" x14ac:dyDescent="0.3">
      <c r="A1083" s="97" t="s">
        <v>5270</v>
      </c>
      <c r="B1083" s="97" t="s">
        <v>5271</v>
      </c>
      <c r="C1083" s="97" t="s">
        <v>5271</v>
      </c>
      <c r="D1083" s="97" t="s">
        <v>5268</v>
      </c>
      <c r="E1083" s="97" t="s">
        <v>202</v>
      </c>
      <c r="F1083" s="97"/>
      <c r="G1083" s="97"/>
      <c r="H1083" s="97" t="s">
        <v>203</v>
      </c>
      <c r="I1083" s="97" t="s">
        <v>5272</v>
      </c>
      <c r="J1083" s="97" t="s">
        <v>205</v>
      </c>
      <c r="K1083" s="97">
        <v>278377.28100000002</v>
      </c>
      <c r="L1083" s="97">
        <v>211414.56299999999</v>
      </c>
      <c r="M1083" s="97">
        <v>678311.18550000002</v>
      </c>
      <c r="N1083" s="97">
        <v>711446.00459999999</v>
      </c>
      <c r="O1083" s="97">
        <v>53.147763230000002</v>
      </c>
      <c r="P1083" s="97">
        <v>-6.8293320150000003</v>
      </c>
    </row>
    <row r="1084" spans="1:16" x14ac:dyDescent="0.3">
      <c r="A1084" s="97" t="s">
        <v>5273</v>
      </c>
      <c r="B1084" s="97" t="s">
        <v>5274</v>
      </c>
      <c r="C1084" s="97" t="s">
        <v>5275</v>
      </c>
      <c r="D1084" s="97" t="s">
        <v>5276</v>
      </c>
      <c r="E1084" s="97" t="s">
        <v>459</v>
      </c>
      <c r="F1084" s="97"/>
      <c r="G1084" s="97"/>
      <c r="H1084" s="97" t="s">
        <v>276</v>
      </c>
      <c r="I1084" s="97" t="s">
        <v>5277</v>
      </c>
      <c r="J1084" s="97" t="s">
        <v>278</v>
      </c>
      <c r="K1084" s="97">
        <v>203111.03099999999</v>
      </c>
      <c r="L1084" s="97">
        <v>241481.435</v>
      </c>
      <c r="M1084" s="97">
        <v>603061.30960000004</v>
      </c>
      <c r="N1084" s="97">
        <v>741506.80099999998</v>
      </c>
      <c r="O1084" s="97">
        <v>53.423664850000002</v>
      </c>
      <c r="P1084" s="97">
        <v>-7.9539418729999998</v>
      </c>
    </row>
    <row r="1085" spans="1:16" x14ac:dyDescent="0.3">
      <c r="A1085" s="97" t="s">
        <v>5278</v>
      </c>
      <c r="B1085" s="97" t="s">
        <v>5279</v>
      </c>
      <c r="C1085" s="97" t="s">
        <v>5280</v>
      </c>
      <c r="D1085" s="97" t="s">
        <v>5281</v>
      </c>
      <c r="E1085" s="97" t="s">
        <v>925</v>
      </c>
      <c r="F1085" s="97" t="s">
        <v>436</v>
      </c>
      <c r="G1085" s="97"/>
      <c r="H1085" s="97" t="s">
        <v>437</v>
      </c>
      <c r="I1085" s="97" t="s">
        <v>5282</v>
      </c>
      <c r="J1085" s="97" t="s">
        <v>439</v>
      </c>
      <c r="K1085" s="97">
        <v>237446.39999999999</v>
      </c>
      <c r="L1085" s="97">
        <v>446248.1</v>
      </c>
      <c r="M1085" s="97">
        <v>637390.37040000001</v>
      </c>
      <c r="N1085" s="97">
        <v>946229.16500000004</v>
      </c>
      <c r="O1085" s="97">
        <v>55.261774449999997</v>
      </c>
      <c r="P1085" s="97">
        <v>-7.4117772520000003</v>
      </c>
    </row>
    <row r="1086" spans="1:16" x14ac:dyDescent="0.3">
      <c r="A1086" s="97" t="s">
        <v>5283</v>
      </c>
      <c r="B1086" s="97" t="s">
        <v>3981</v>
      </c>
      <c r="C1086" s="97" t="s">
        <v>5284</v>
      </c>
      <c r="D1086" s="97" t="s">
        <v>992</v>
      </c>
      <c r="E1086" s="97" t="s">
        <v>993</v>
      </c>
      <c r="F1086" s="97"/>
      <c r="G1086" s="97"/>
      <c r="H1086" s="97" t="s">
        <v>247</v>
      </c>
      <c r="I1086" s="97" t="s">
        <v>5285</v>
      </c>
      <c r="J1086" s="97" t="s">
        <v>249</v>
      </c>
      <c r="K1086" s="97">
        <v>280076.978</v>
      </c>
      <c r="L1086" s="97">
        <v>256355.497</v>
      </c>
      <c r="M1086" s="97">
        <v>680010.75569999998</v>
      </c>
      <c r="N1086" s="97">
        <v>756377.24780000001</v>
      </c>
      <c r="O1086" s="97">
        <v>53.551215499999998</v>
      </c>
      <c r="P1086" s="97">
        <v>-6.7925763699999999</v>
      </c>
    </row>
    <row r="1087" spans="1:16" x14ac:dyDescent="0.3">
      <c r="A1087" s="97" t="s">
        <v>5286</v>
      </c>
      <c r="B1087" s="97" t="s">
        <v>5287</v>
      </c>
      <c r="C1087" s="97" t="s">
        <v>5287</v>
      </c>
      <c r="D1087" s="97" t="s">
        <v>5288</v>
      </c>
      <c r="E1087" s="97" t="s">
        <v>5289</v>
      </c>
      <c r="F1087" s="97" t="s">
        <v>1952</v>
      </c>
      <c r="G1087" s="97"/>
      <c r="H1087" s="97" t="s">
        <v>138</v>
      </c>
      <c r="I1087" s="97" t="s">
        <v>5290</v>
      </c>
      <c r="J1087" s="97" t="s">
        <v>140</v>
      </c>
      <c r="K1087" s="97">
        <v>132376.234</v>
      </c>
      <c r="L1087" s="97">
        <v>107288.93</v>
      </c>
      <c r="M1087" s="97">
        <v>532341.02630000003</v>
      </c>
      <c r="N1087" s="97">
        <v>607343.58689999999</v>
      </c>
      <c r="O1087" s="97">
        <v>52.213698690000001</v>
      </c>
      <c r="P1087" s="97">
        <v>-8.9900729320000003</v>
      </c>
    </row>
    <row r="1088" spans="1:16" x14ac:dyDescent="0.3">
      <c r="A1088" s="97" t="s">
        <v>5291</v>
      </c>
      <c r="B1088" s="97" t="s">
        <v>5292</v>
      </c>
      <c r="C1088" s="97" t="s">
        <v>5293</v>
      </c>
      <c r="D1088" s="97" t="s">
        <v>5294</v>
      </c>
      <c r="E1088" s="97" t="s">
        <v>2967</v>
      </c>
      <c r="F1088" s="97">
        <v>126</v>
      </c>
      <c r="G1088" s="97"/>
      <c r="H1088" s="97" t="s">
        <v>175</v>
      </c>
      <c r="I1088" s="97" t="s">
        <v>5295</v>
      </c>
      <c r="J1088" s="97" t="s">
        <v>198</v>
      </c>
      <c r="K1088" s="97">
        <v>314938.31</v>
      </c>
      <c r="L1088" s="97">
        <v>232059.43599999999</v>
      </c>
      <c r="M1088" s="97">
        <v>714864.44880000001</v>
      </c>
      <c r="N1088" s="97">
        <v>732086.23560000001</v>
      </c>
      <c r="O1088" s="97">
        <v>53.326552249999999</v>
      </c>
      <c r="P1088" s="97">
        <v>-6.2756894780000003</v>
      </c>
    </row>
    <row r="1089" spans="1:16" x14ac:dyDescent="0.3">
      <c r="A1089" s="97" t="s">
        <v>5296</v>
      </c>
      <c r="B1089" s="97" t="s">
        <v>5297</v>
      </c>
      <c r="C1089" s="97" t="s">
        <v>1461</v>
      </c>
      <c r="D1089" s="97" t="s">
        <v>5298</v>
      </c>
      <c r="E1089" s="97" t="s">
        <v>2831</v>
      </c>
      <c r="F1089" s="97" t="s">
        <v>202</v>
      </c>
      <c r="G1089" s="97"/>
      <c r="H1089" s="97" t="s">
        <v>203</v>
      </c>
      <c r="I1089" s="97" t="s">
        <v>5299</v>
      </c>
      <c r="J1089" s="97" t="s">
        <v>205</v>
      </c>
      <c r="K1089" s="97">
        <v>276099.5</v>
      </c>
      <c r="L1089" s="97">
        <v>217759.21900000001</v>
      </c>
      <c r="M1089" s="97">
        <v>676033.929</v>
      </c>
      <c r="N1089" s="97">
        <v>717789.30590000004</v>
      </c>
      <c r="O1089" s="97">
        <v>53.205090130000002</v>
      </c>
      <c r="P1089" s="97">
        <v>-6.861859398</v>
      </c>
    </row>
    <row r="1090" spans="1:16" x14ac:dyDescent="0.3">
      <c r="A1090" s="97" t="s">
        <v>5300</v>
      </c>
      <c r="B1090" s="97" t="s">
        <v>5301</v>
      </c>
      <c r="C1090" s="97" t="s">
        <v>5302</v>
      </c>
      <c r="D1090" s="97" t="s">
        <v>5303</v>
      </c>
      <c r="E1090" s="97" t="s">
        <v>667</v>
      </c>
      <c r="F1090" s="97" t="s">
        <v>246</v>
      </c>
      <c r="G1090" s="97"/>
      <c r="H1090" s="97" t="s">
        <v>247</v>
      </c>
      <c r="I1090" s="97" t="s">
        <v>5304</v>
      </c>
      <c r="J1090" s="97" t="s">
        <v>249</v>
      </c>
      <c r="K1090" s="97">
        <v>271806.09999999998</v>
      </c>
      <c r="L1090" s="97">
        <v>245280.6</v>
      </c>
      <c r="M1090" s="97">
        <v>671741.6004</v>
      </c>
      <c r="N1090" s="97">
        <v>745304.78079999995</v>
      </c>
      <c r="O1090" s="97">
        <v>53.452922940000001</v>
      </c>
      <c r="P1090" s="97">
        <v>-6.9198704700000002</v>
      </c>
    </row>
    <row r="1091" spans="1:16" x14ac:dyDescent="0.3">
      <c r="A1091" s="97" t="s">
        <v>5305</v>
      </c>
      <c r="B1091" s="97" t="s">
        <v>5306</v>
      </c>
      <c r="C1091" s="97" t="s">
        <v>5307</v>
      </c>
      <c r="D1091" s="97" t="s">
        <v>5308</v>
      </c>
      <c r="E1091" s="97" t="s">
        <v>3892</v>
      </c>
      <c r="F1091" s="97" t="s">
        <v>2068</v>
      </c>
      <c r="G1091" s="97"/>
      <c r="H1091" s="97" t="s">
        <v>175</v>
      </c>
      <c r="I1091" s="97" t="s">
        <v>5309</v>
      </c>
      <c r="J1091" s="97" t="s">
        <v>198</v>
      </c>
      <c r="K1091" s="97">
        <v>315640.67300000001</v>
      </c>
      <c r="L1091" s="97">
        <v>236553.52100000001</v>
      </c>
      <c r="M1091" s="97">
        <v>715566.68440000003</v>
      </c>
      <c r="N1091" s="97">
        <v>736579.34869999997</v>
      </c>
      <c r="O1091" s="97">
        <v>53.366760210000002</v>
      </c>
      <c r="P1091" s="97">
        <v>-6.2635133439999997</v>
      </c>
    </row>
    <row r="1092" spans="1:16" x14ac:dyDescent="0.3">
      <c r="A1092" s="97" t="s">
        <v>5310</v>
      </c>
      <c r="B1092" s="97" t="s">
        <v>5311</v>
      </c>
      <c r="C1092" s="97" t="s">
        <v>5311</v>
      </c>
      <c r="D1092" s="97" t="s">
        <v>5312</v>
      </c>
      <c r="E1092" s="97" t="s">
        <v>436</v>
      </c>
      <c r="F1092" s="97"/>
      <c r="G1092" s="97"/>
      <c r="H1092" s="97" t="s">
        <v>437</v>
      </c>
      <c r="I1092" s="97" t="s">
        <v>5313</v>
      </c>
      <c r="J1092" s="97" t="s">
        <v>439</v>
      </c>
      <c r="K1092" s="97">
        <v>174854.29699999999</v>
      </c>
      <c r="L1092" s="97">
        <v>377020.56300000002</v>
      </c>
      <c r="M1092" s="97">
        <v>574811.38569999998</v>
      </c>
      <c r="N1092" s="97">
        <v>877016.87520000001</v>
      </c>
      <c r="O1092" s="97">
        <v>54.640724079999998</v>
      </c>
      <c r="P1092" s="97">
        <v>-8.390201222</v>
      </c>
    </row>
    <row r="1093" spans="1:16" x14ac:dyDescent="0.3">
      <c r="A1093" s="97" t="s">
        <v>5314</v>
      </c>
      <c r="B1093" s="97" t="s">
        <v>5315</v>
      </c>
      <c r="C1093" s="97" t="s">
        <v>5316</v>
      </c>
      <c r="D1093" s="97" t="s">
        <v>5317</v>
      </c>
      <c r="E1093" s="97" t="s">
        <v>232</v>
      </c>
      <c r="F1093" s="97" t="s">
        <v>898</v>
      </c>
      <c r="G1093" s="97"/>
      <c r="H1093" s="97" t="s">
        <v>232</v>
      </c>
      <c r="I1093" s="97" t="s">
        <v>5318</v>
      </c>
      <c r="J1093" s="97" t="s">
        <v>234</v>
      </c>
      <c r="K1093" s="97">
        <v>215376.21900000001</v>
      </c>
      <c r="L1093" s="97">
        <v>285413.06300000002</v>
      </c>
      <c r="M1093" s="97">
        <v>615324.08990000002</v>
      </c>
      <c r="N1093" s="97">
        <v>785428.89820000005</v>
      </c>
      <c r="O1093" s="97">
        <v>53.818154419999999</v>
      </c>
      <c r="P1093" s="97">
        <v>-7.7672855360000002</v>
      </c>
    </row>
    <row r="1094" spans="1:16" x14ac:dyDescent="0.3">
      <c r="A1094" s="97" t="s">
        <v>5319</v>
      </c>
      <c r="B1094" s="97" t="s">
        <v>5320</v>
      </c>
      <c r="C1094" s="97" t="s">
        <v>5320</v>
      </c>
      <c r="D1094" s="97" t="s">
        <v>5321</v>
      </c>
      <c r="E1094" s="97" t="s">
        <v>1287</v>
      </c>
      <c r="F1094" s="97" t="s">
        <v>261</v>
      </c>
      <c r="G1094" s="97"/>
      <c r="H1094" s="97" t="s">
        <v>262</v>
      </c>
      <c r="I1094" s="97" t="s">
        <v>5322</v>
      </c>
      <c r="J1094" s="97" t="s">
        <v>264</v>
      </c>
      <c r="K1094" s="97">
        <v>242381.29699999999</v>
      </c>
      <c r="L1094" s="97">
        <v>190683.17199999999</v>
      </c>
      <c r="M1094" s="97">
        <v>642322.84450000001</v>
      </c>
      <c r="N1094" s="97">
        <v>690719.27170000004</v>
      </c>
      <c r="O1094" s="97">
        <v>52.965568879999999</v>
      </c>
      <c r="P1094" s="97">
        <v>-7.3699910050000002</v>
      </c>
    </row>
    <row r="1095" spans="1:16" x14ac:dyDescent="0.3">
      <c r="A1095" s="97" t="s">
        <v>5323</v>
      </c>
      <c r="B1095" s="97" t="s">
        <v>5324</v>
      </c>
      <c r="C1095" s="97" t="s">
        <v>5325</v>
      </c>
      <c r="D1095" s="97" t="s">
        <v>5326</v>
      </c>
      <c r="E1095" s="97" t="s">
        <v>692</v>
      </c>
      <c r="F1095" s="97" t="s">
        <v>693</v>
      </c>
      <c r="G1095" s="97"/>
      <c r="H1095" s="97" t="s">
        <v>437</v>
      </c>
      <c r="I1095" s="97" t="s">
        <v>5327</v>
      </c>
      <c r="J1095" s="97" t="s">
        <v>439</v>
      </c>
      <c r="K1095" s="97">
        <v>188479.28099999999</v>
      </c>
      <c r="L1095" s="97">
        <v>431389.18800000002</v>
      </c>
      <c r="M1095" s="97">
        <v>588433.72199999995</v>
      </c>
      <c r="N1095" s="97">
        <v>931373.7132</v>
      </c>
      <c r="O1095" s="97">
        <v>55.129592889999998</v>
      </c>
      <c r="P1095" s="97">
        <v>-8.1813573129999995</v>
      </c>
    </row>
    <row r="1096" spans="1:16" x14ac:dyDescent="0.3">
      <c r="A1096" s="97" t="s">
        <v>5328</v>
      </c>
      <c r="B1096" s="97" t="s">
        <v>2629</v>
      </c>
      <c r="C1096" s="97" t="s">
        <v>5329</v>
      </c>
      <c r="D1096" s="97" t="s">
        <v>5330</v>
      </c>
      <c r="E1096" s="97" t="s">
        <v>1610</v>
      </c>
      <c r="F1096" s="97" t="s">
        <v>436</v>
      </c>
      <c r="G1096" s="97"/>
      <c r="H1096" s="97" t="s">
        <v>437</v>
      </c>
      <c r="I1096" s="97" t="s">
        <v>5331</v>
      </c>
      <c r="J1096" s="97" t="s">
        <v>439</v>
      </c>
      <c r="K1096" s="97">
        <v>219561.15599999999</v>
      </c>
      <c r="L1096" s="97">
        <v>409463.65600000002</v>
      </c>
      <c r="M1096" s="97">
        <v>619508.78469999996</v>
      </c>
      <c r="N1096" s="97">
        <v>909452.74080000003</v>
      </c>
      <c r="O1096" s="97">
        <v>54.932400000000001</v>
      </c>
      <c r="P1096" s="97">
        <v>-7.6956034610000001</v>
      </c>
    </row>
    <row r="1097" spans="1:16" x14ac:dyDescent="0.3">
      <c r="A1097" s="97" t="s">
        <v>5332</v>
      </c>
      <c r="B1097" s="97" t="s">
        <v>5333</v>
      </c>
      <c r="C1097" s="97" t="s">
        <v>5334</v>
      </c>
      <c r="D1097" s="97" t="s">
        <v>5335</v>
      </c>
      <c r="E1097" s="97" t="s">
        <v>5336</v>
      </c>
      <c r="F1097" s="97" t="s">
        <v>514</v>
      </c>
      <c r="G1097" s="97"/>
      <c r="H1097" s="97" t="s">
        <v>515</v>
      </c>
      <c r="I1097" s="97" t="s">
        <v>5337</v>
      </c>
      <c r="J1097" s="97" t="s">
        <v>517</v>
      </c>
      <c r="K1097" s="97">
        <v>277958.56300000002</v>
      </c>
      <c r="L1097" s="97">
        <v>125415.461</v>
      </c>
      <c r="M1097" s="97">
        <v>677892.09920000006</v>
      </c>
      <c r="N1097" s="97">
        <v>625465.42940000002</v>
      </c>
      <c r="O1097" s="97">
        <v>52.375203999999997</v>
      </c>
      <c r="P1097" s="97">
        <v>-6.8560243910000001</v>
      </c>
    </row>
    <row r="1098" spans="1:16" x14ac:dyDescent="0.3">
      <c r="A1098" s="97" t="s">
        <v>5338</v>
      </c>
      <c r="B1098" s="97" t="s">
        <v>5339</v>
      </c>
      <c r="C1098" s="97" t="s">
        <v>5340</v>
      </c>
      <c r="D1098" s="97" t="s">
        <v>5341</v>
      </c>
      <c r="E1098" s="97" t="s">
        <v>5342</v>
      </c>
      <c r="F1098" s="97" t="s">
        <v>174</v>
      </c>
      <c r="G1098" s="97">
        <v>115</v>
      </c>
      <c r="H1098" s="97" t="s">
        <v>175</v>
      </c>
      <c r="I1098" s="97" t="s">
        <v>5343</v>
      </c>
      <c r="J1098" s="97" t="s">
        <v>177</v>
      </c>
      <c r="K1098" s="97">
        <v>307581.59999999998</v>
      </c>
      <c r="L1098" s="97">
        <v>242644.9</v>
      </c>
      <c r="M1098" s="97">
        <v>707509.3798</v>
      </c>
      <c r="N1098" s="97">
        <v>742669.45830000006</v>
      </c>
      <c r="O1098" s="97">
        <v>53.42316881</v>
      </c>
      <c r="P1098" s="97">
        <v>-6.3824527470000003</v>
      </c>
    </row>
    <row r="1099" spans="1:16" x14ac:dyDescent="0.3">
      <c r="A1099" s="97" t="s">
        <v>5344</v>
      </c>
      <c r="B1099" s="97" t="s">
        <v>5345</v>
      </c>
      <c r="C1099" s="97" t="s">
        <v>5346</v>
      </c>
      <c r="D1099" s="97" t="s">
        <v>4926</v>
      </c>
      <c r="E1099" s="97" t="s">
        <v>729</v>
      </c>
      <c r="F1099" s="97"/>
      <c r="G1099" s="97"/>
      <c r="H1099" s="97" t="s">
        <v>612</v>
      </c>
      <c r="I1099" s="97" t="s">
        <v>5347</v>
      </c>
      <c r="J1099" s="97" t="s">
        <v>614</v>
      </c>
      <c r="K1099" s="97">
        <v>134190.997</v>
      </c>
      <c r="L1099" s="97">
        <v>177898.88099999999</v>
      </c>
      <c r="M1099" s="97">
        <v>534155.78139999998</v>
      </c>
      <c r="N1099" s="97">
        <v>677938.31640000001</v>
      </c>
      <c r="O1099" s="97">
        <v>52.848344580000003</v>
      </c>
      <c r="P1099" s="97">
        <v>-8.9775085089999997</v>
      </c>
    </row>
    <row r="1100" spans="1:16" x14ac:dyDescent="0.3">
      <c r="A1100" s="97" t="s">
        <v>5348</v>
      </c>
      <c r="B1100" s="97" t="s">
        <v>5349</v>
      </c>
      <c r="C1100" s="97" t="s">
        <v>5350</v>
      </c>
      <c r="D1100" s="97" t="s">
        <v>5351</v>
      </c>
      <c r="E1100" s="97" t="s">
        <v>138</v>
      </c>
      <c r="F1100" s="97"/>
      <c r="G1100" s="97"/>
      <c r="H1100" s="97" t="s">
        <v>138</v>
      </c>
      <c r="I1100" s="97" t="s">
        <v>5352</v>
      </c>
      <c r="J1100" s="97" t="s">
        <v>347</v>
      </c>
      <c r="K1100" s="97">
        <v>166795.03599999999</v>
      </c>
      <c r="L1100" s="97">
        <v>72190.851999999999</v>
      </c>
      <c r="M1100" s="97">
        <v>566752.22479999997</v>
      </c>
      <c r="N1100" s="97">
        <v>572252.88139999995</v>
      </c>
      <c r="O1100" s="97">
        <v>51.901433480000001</v>
      </c>
      <c r="P1100" s="97">
        <v>-8.4831390160000009</v>
      </c>
    </row>
    <row r="1101" spans="1:16" x14ac:dyDescent="0.3">
      <c r="A1101" s="97" t="s">
        <v>5353</v>
      </c>
      <c r="B1101" s="97" t="s">
        <v>5354</v>
      </c>
      <c r="C1101" s="97" t="s">
        <v>5355</v>
      </c>
      <c r="D1101" s="97" t="s">
        <v>1085</v>
      </c>
      <c r="E1101" s="97" t="s">
        <v>137</v>
      </c>
      <c r="F1101" s="97"/>
      <c r="G1101" s="97"/>
      <c r="H1101" s="97" t="s">
        <v>138</v>
      </c>
      <c r="I1101" s="97" t="s">
        <v>5356</v>
      </c>
      <c r="J1101" s="97" t="s">
        <v>140</v>
      </c>
      <c r="K1101" s="97">
        <v>153748.554</v>
      </c>
      <c r="L1101" s="97">
        <v>122761.61199999999</v>
      </c>
      <c r="M1101" s="97">
        <v>553708.82700000005</v>
      </c>
      <c r="N1101" s="97">
        <v>622812.8199</v>
      </c>
      <c r="O1101" s="97">
        <v>52.354943560000002</v>
      </c>
      <c r="P1101" s="97">
        <v>-8.6795448589999999</v>
      </c>
    </row>
    <row r="1102" spans="1:16" x14ac:dyDescent="0.3">
      <c r="A1102" s="97" t="s">
        <v>5357</v>
      </c>
      <c r="B1102" s="97" t="s">
        <v>5358</v>
      </c>
      <c r="C1102" s="97" t="s">
        <v>5358</v>
      </c>
      <c r="D1102" s="97" t="s">
        <v>533</v>
      </c>
      <c r="E1102" s="97" t="s">
        <v>2792</v>
      </c>
      <c r="F1102" s="97"/>
      <c r="G1102" s="97"/>
      <c r="H1102" s="97" t="s">
        <v>138</v>
      </c>
      <c r="I1102" s="97" t="s">
        <v>5359</v>
      </c>
      <c r="J1102" s="97" t="s">
        <v>140</v>
      </c>
      <c r="K1102" s="97">
        <v>180904.758</v>
      </c>
      <c r="L1102" s="97">
        <v>98382.962</v>
      </c>
      <c r="M1102" s="97">
        <v>580859.05020000006</v>
      </c>
      <c r="N1102" s="97">
        <v>598439.27390000003</v>
      </c>
      <c r="O1102" s="97">
        <v>52.137481819999998</v>
      </c>
      <c r="P1102" s="97">
        <v>-8.2796134610000003</v>
      </c>
    </row>
    <row r="1103" spans="1:16" x14ac:dyDescent="0.3">
      <c r="A1103" s="97" t="s">
        <v>5360</v>
      </c>
      <c r="B1103" s="97" t="s">
        <v>5354</v>
      </c>
      <c r="C1103" s="97" t="s">
        <v>5361</v>
      </c>
      <c r="D1103" s="97" t="s">
        <v>144</v>
      </c>
      <c r="E1103" s="97" t="s">
        <v>137</v>
      </c>
      <c r="F1103" s="97"/>
      <c r="G1103" s="97"/>
      <c r="H1103" s="97" t="s">
        <v>138</v>
      </c>
      <c r="I1103" s="97" t="s">
        <v>5362</v>
      </c>
      <c r="J1103" s="97" t="s">
        <v>140</v>
      </c>
      <c r="K1103" s="97">
        <v>188337.25</v>
      </c>
      <c r="L1103" s="97">
        <v>72875.858999999997</v>
      </c>
      <c r="M1103" s="97">
        <v>588289.80359999998</v>
      </c>
      <c r="N1103" s="97">
        <v>572937.62410000002</v>
      </c>
      <c r="O1103" s="97">
        <v>51.908457310000003</v>
      </c>
      <c r="P1103" s="97">
        <v>-8.1701924800000008</v>
      </c>
    </row>
    <row r="1104" spans="1:16" x14ac:dyDescent="0.3">
      <c r="A1104" s="97" t="s">
        <v>5363</v>
      </c>
      <c r="B1104" s="97" t="s">
        <v>991</v>
      </c>
      <c r="C1104" s="97" t="s">
        <v>5364</v>
      </c>
      <c r="D1104" s="97" t="s">
        <v>5365</v>
      </c>
      <c r="E1104" s="97" t="s">
        <v>1666</v>
      </c>
      <c r="F1104" s="97"/>
      <c r="G1104" s="97"/>
      <c r="H1104" s="97" t="s">
        <v>175</v>
      </c>
      <c r="I1104" s="97" t="s">
        <v>5366</v>
      </c>
      <c r="J1104" s="97" t="s">
        <v>198</v>
      </c>
      <c r="K1104" s="97">
        <v>314802.908</v>
      </c>
      <c r="L1104" s="97">
        <v>234723.26699999999</v>
      </c>
      <c r="M1104" s="97">
        <v>714729.09010000003</v>
      </c>
      <c r="N1104" s="97">
        <v>734749.49349999998</v>
      </c>
      <c r="O1104" s="97">
        <v>53.350505300000002</v>
      </c>
      <c r="P1104" s="97">
        <v>-6.2767560419999997</v>
      </c>
    </row>
    <row r="1105" spans="1:16" x14ac:dyDescent="0.3">
      <c r="A1105" s="97" t="s">
        <v>5367</v>
      </c>
      <c r="B1105" s="97" t="s">
        <v>5354</v>
      </c>
      <c r="C1105" s="97" t="s">
        <v>5368</v>
      </c>
      <c r="D1105" s="97" t="s">
        <v>1964</v>
      </c>
      <c r="E1105" s="97" t="s">
        <v>1040</v>
      </c>
      <c r="F1105" s="97"/>
      <c r="G1105" s="97"/>
      <c r="H1105" s="97" t="s">
        <v>151</v>
      </c>
      <c r="I1105" s="97" t="s">
        <v>5369</v>
      </c>
      <c r="J1105" s="97" t="s">
        <v>153</v>
      </c>
      <c r="K1105" s="97">
        <v>44763.555</v>
      </c>
      <c r="L1105" s="97">
        <v>100971.557</v>
      </c>
      <c r="M1105" s="97">
        <v>444747.18540000002</v>
      </c>
      <c r="N1105" s="97">
        <v>601028.05500000005</v>
      </c>
      <c r="O1105" s="97">
        <v>52.13926996</v>
      </c>
      <c r="P1105" s="97">
        <v>-10.26818742</v>
      </c>
    </row>
    <row r="1106" spans="1:16" x14ac:dyDescent="0.3">
      <c r="A1106" s="97" t="s">
        <v>5370</v>
      </c>
      <c r="B1106" s="97" t="s">
        <v>3766</v>
      </c>
      <c r="C1106" s="97" t="s">
        <v>3766</v>
      </c>
      <c r="D1106" s="97" t="s">
        <v>5371</v>
      </c>
      <c r="E1106" s="97" t="s">
        <v>5372</v>
      </c>
      <c r="F1106" s="97" t="s">
        <v>5373</v>
      </c>
      <c r="G1106" s="97">
        <v>532</v>
      </c>
      <c r="H1106" s="97" t="s">
        <v>203</v>
      </c>
      <c r="I1106" s="97" t="s">
        <v>5374</v>
      </c>
      <c r="J1106" s="97" t="s">
        <v>205</v>
      </c>
      <c r="K1106" s="97">
        <v>268338.09999999998</v>
      </c>
      <c r="L1106" s="97">
        <v>195187.7</v>
      </c>
      <c r="M1106" s="97">
        <v>668274.08050000004</v>
      </c>
      <c r="N1106" s="97">
        <v>695222.69070000004</v>
      </c>
      <c r="O1106" s="97">
        <v>53.003362170000003</v>
      </c>
      <c r="P1106" s="97">
        <v>-6.9827899210000002</v>
      </c>
    </row>
    <row r="1107" spans="1:16" x14ac:dyDescent="0.3">
      <c r="A1107" s="97" t="s">
        <v>5375</v>
      </c>
      <c r="B1107" s="97" t="s">
        <v>331</v>
      </c>
      <c r="C1107" s="97" t="s">
        <v>2279</v>
      </c>
      <c r="D1107" s="97" t="s">
        <v>5376</v>
      </c>
      <c r="E1107" s="97" t="s">
        <v>202</v>
      </c>
      <c r="F1107" s="97"/>
      <c r="G1107" s="97"/>
      <c r="H1107" s="97" t="s">
        <v>203</v>
      </c>
      <c r="I1107" s="97" t="s">
        <v>5377</v>
      </c>
      <c r="J1107" s="97" t="s">
        <v>205</v>
      </c>
      <c r="K1107" s="97">
        <v>288379.875</v>
      </c>
      <c r="L1107" s="97">
        <v>239544.57800000001</v>
      </c>
      <c r="M1107" s="97">
        <v>688311.77469999995</v>
      </c>
      <c r="N1107" s="97">
        <v>739569.90630000003</v>
      </c>
      <c r="O1107" s="97">
        <v>53.398883169999998</v>
      </c>
      <c r="P1107" s="97">
        <v>-6.6720663150000004</v>
      </c>
    </row>
    <row r="1108" spans="1:16" x14ac:dyDescent="0.3">
      <c r="A1108" s="97" t="s">
        <v>5378</v>
      </c>
      <c r="B1108" s="97" t="s">
        <v>5379</v>
      </c>
      <c r="C1108" s="97" t="s">
        <v>5380</v>
      </c>
      <c r="D1108" s="97" t="s">
        <v>2304</v>
      </c>
      <c r="E1108" s="97" t="s">
        <v>202</v>
      </c>
      <c r="F1108" s="97"/>
      <c r="G1108" s="97"/>
      <c r="H1108" s="97" t="s">
        <v>203</v>
      </c>
      <c r="I1108" s="97" t="s">
        <v>5381</v>
      </c>
      <c r="J1108" s="97" t="s">
        <v>205</v>
      </c>
      <c r="K1108" s="97">
        <v>262594.64299999998</v>
      </c>
      <c r="L1108" s="97">
        <v>210610.962</v>
      </c>
      <c r="M1108" s="97">
        <v>662531.94290000002</v>
      </c>
      <c r="N1108" s="97">
        <v>710642.66079999995</v>
      </c>
      <c r="O1108" s="97">
        <v>53.14262926</v>
      </c>
      <c r="P1108" s="97">
        <v>-7.0653327900000003</v>
      </c>
    </row>
    <row r="1109" spans="1:16" x14ac:dyDescent="0.3">
      <c r="A1109" s="97" t="s">
        <v>5382</v>
      </c>
      <c r="B1109" s="97" t="s">
        <v>5383</v>
      </c>
      <c r="C1109" s="97" t="s">
        <v>5383</v>
      </c>
      <c r="D1109" s="97" t="s">
        <v>1458</v>
      </c>
      <c r="E1109" s="97" t="s">
        <v>586</v>
      </c>
      <c r="F1109" s="97"/>
      <c r="G1109" s="97"/>
      <c r="H1109" s="97" t="s">
        <v>540</v>
      </c>
      <c r="I1109" s="97" t="s">
        <v>5384</v>
      </c>
      <c r="J1109" s="97" t="s">
        <v>542</v>
      </c>
      <c r="K1109" s="97">
        <v>146250.81599999999</v>
      </c>
      <c r="L1109" s="97">
        <v>145702.609</v>
      </c>
      <c r="M1109" s="97">
        <v>546212.82830000005</v>
      </c>
      <c r="N1109" s="97">
        <v>645748.91559999995</v>
      </c>
      <c r="O1109" s="97">
        <v>52.560395970000002</v>
      </c>
      <c r="P1109" s="97">
        <v>-8.7932700290000003</v>
      </c>
    </row>
    <row r="1110" spans="1:16" x14ac:dyDescent="0.3">
      <c r="A1110" s="97" t="s">
        <v>5385</v>
      </c>
      <c r="B1110" s="97" t="s">
        <v>5354</v>
      </c>
      <c r="C1110" s="97" t="s">
        <v>5386</v>
      </c>
      <c r="D1110" s="97" t="s">
        <v>3662</v>
      </c>
      <c r="E1110" s="97" t="s">
        <v>586</v>
      </c>
      <c r="F1110" s="97"/>
      <c r="G1110" s="97"/>
      <c r="H1110" s="97" t="s">
        <v>540</v>
      </c>
      <c r="I1110" s="97" t="s">
        <v>5387</v>
      </c>
      <c r="J1110" s="97" t="s">
        <v>542</v>
      </c>
      <c r="K1110" s="97">
        <v>183551.93799999999</v>
      </c>
      <c r="L1110" s="97">
        <v>150523.28099999999</v>
      </c>
      <c r="M1110" s="97">
        <v>583505.94160000002</v>
      </c>
      <c r="N1110" s="97">
        <v>650568.34759999998</v>
      </c>
      <c r="O1110" s="97">
        <v>52.60612047</v>
      </c>
      <c r="P1110" s="97">
        <v>-8.2435109620000002</v>
      </c>
    </row>
    <row r="1111" spans="1:16" x14ac:dyDescent="0.3">
      <c r="A1111" s="97" t="s">
        <v>5388</v>
      </c>
      <c r="B1111" s="97" t="s">
        <v>5389</v>
      </c>
      <c r="C1111" s="97" t="s">
        <v>5390</v>
      </c>
      <c r="D1111" s="97" t="s">
        <v>5391</v>
      </c>
      <c r="E1111" s="97" t="s">
        <v>5392</v>
      </c>
      <c r="F1111" s="97" t="s">
        <v>540</v>
      </c>
      <c r="G1111" s="97"/>
      <c r="H1111" s="97" t="s">
        <v>540</v>
      </c>
      <c r="I1111" s="97" t="s">
        <v>5393</v>
      </c>
      <c r="J1111" s="97" t="s">
        <v>1143</v>
      </c>
      <c r="K1111" s="97">
        <v>158463.74600000001</v>
      </c>
      <c r="L1111" s="97">
        <v>157035.288</v>
      </c>
      <c r="M1111" s="97">
        <v>558423.1888</v>
      </c>
      <c r="N1111" s="97">
        <v>657079.0871</v>
      </c>
      <c r="O1111" s="97">
        <v>52.663295699999999</v>
      </c>
      <c r="P1111" s="97">
        <v>-8.6146249190000006</v>
      </c>
    </row>
    <row r="1112" spans="1:16" x14ac:dyDescent="0.3">
      <c r="A1112" s="97" t="s">
        <v>5394</v>
      </c>
      <c r="B1112" s="97" t="s">
        <v>2657</v>
      </c>
      <c r="C1112" s="97" t="s">
        <v>5395</v>
      </c>
      <c r="D1112" s="97" t="s">
        <v>2239</v>
      </c>
      <c r="E1112" s="97" t="s">
        <v>407</v>
      </c>
      <c r="F1112" s="97" t="s">
        <v>246</v>
      </c>
      <c r="G1112" s="97" t="s">
        <v>5396</v>
      </c>
      <c r="H1112" s="97" t="s">
        <v>247</v>
      </c>
      <c r="I1112" s="97" t="s">
        <v>5397</v>
      </c>
      <c r="J1112" s="97" t="s">
        <v>249</v>
      </c>
      <c r="K1112" s="97">
        <v>274652.68800000002</v>
      </c>
      <c r="L1112" s="97">
        <v>275510.53100000002</v>
      </c>
      <c r="M1112" s="97">
        <v>674587.73620000004</v>
      </c>
      <c r="N1112" s="97">
        <v>775528.18389999995</v>
      </c>
      <c r="O1112" s="97">
        <v>53.724079809999999</v>
      </c>
      <c r="P1112" s="97">
        <v>-6.8698054820000003</v>
      </c>
    </row>
    <row r="1113" spans="1:16" x14ac:dyDescent="0.3">
      <c r="A1113" s="97" t="s">
        <v>5398</v>
      </c>
      <c r="B1113" s="97" t="s">
        <v>5399</v>
      </c>
      <c r="C1113" s="97" t="s">
        <v>5400</v>
      </c>
      <c r="D1113" s="97" t="s">
        <v>5401</v>
      </c>
      <c r="E1113" s="97" t="s">
        <v>5402</v>
      </c>
      <c r="F1113" s="97" t="s">
        <v>2266</v>
      </c>
      <c r="G1113" s="97"/>
      <c r="H1113" s="97" t="s">
        <v>159</v>
      </c>
      <c r="I1113" s="97" t="s">
        <v>5403</v>
      </c>
      <c r="J1113" s="97" t="s">
        <v>161</v>
      </c>
      <c r="K1113" s="97">
        <v>239935.88</v>
      </c>
      <c r="L1113" s="97">
        <v>122111.466</v>
      </c>
      <c r="M1113" s="97">
        <v>639877.5871</v>
      </c>
      <c r="N1113" s="97">
        <v>622162.3493</v>
      </c>
      <c r="O1113" s="97">
        <v>52.349601020000001</v>
      </c>
      <c r="P1113" s="97">
        <v>-7.4146767330000003</v>
      </c>
    </row>
    <row r="1114" spans="1:16" x14ac:dyDescent="0.3">
      <c r="A1114" s="97" t="s">
        <v>5404</v>
      </c>
      <c r="B1114" s="97" t="s">
        <v>5354</v>
      </c>
      <c r="C1114" s="97" t="s">
        <v>5405</v>
      </c>
      <c r="D1114" s="97" t="s">
        <v>1124</v>
      </c>
      <c r="E1114" s="97" t="s">
        <v>158</v>
      </c>
      <c r="F1114" s="97"/>
      <c r="G1114" s="97"/>
      <c r="H1114" s="97" t="s">
        <v>159</v>
      </c>
      <c r="I1114" s="97" t="s">
        <v>5406</v>
      </c>
      <c r="J1114" s="97" t="s">
        <v>430</v>
      </c>
      <c r="K1114" s="97">
        <v>186960.75399999999</v>
      </c>
      <c r="L1114" s="97">
        <v>179454.997</v>
      </c>
      <c r="M1114" s="97">
        <v>586914.17909999995</v>
      </c>
      <c r="N1114" s="97">
        <v>679493.81270000001</v>
      </c>
      <c r="O1114" s="97">
        <v>52.866189589999998</v>
      </c>
      <c r="P1114" s="97">
        <v>-8.1943464210000005</v>
      </c>
    </row>
    <row r="1115" spans="1:16" x14ac:dyDescent="0.3">
      <c r="A1115" s="97" t="s">
        <v>5407</v>
      </c>
      <c r="B1115" s="97" t="s">
        <v>1923</v>
      </c>
      <c r="C1115" s="97" t="s">
        <v>5408</v>
      </c>
      <c r="D1115" s="97" t="s">
        <v>5409</v>
      </c>
      <c r="E1115" s="97" t="s">
        <v>1129</v>
      </c>
      <c r="F1115" s="97" t="s">
        <v>158</v>
      </c>
      <c r="G1115" s="97"/>
      <c r="H1115" s="97" t="s">
        <v>159</v>
      </c>
      <c r="I1115" s="97" t="s">
        <v>5410</v>
      </c>
      <c r="J1115" s="97" t="s">
        <v>161</v>
      </c>
      <c r="K1115" s="97">
        <v>219666.65400000001</v>
      </c>
      <c r="L1115" s="97">
        <v>122309.264</v>
      </c>
      <c r="M1115" s="97">
        <v>619612.72739999997</v>
      </c>
      <c r="N1115" s="97">
        <v>622360.21349999995</v>
      </c>
      <c r="O1115" s="97">
        <v>52.35247845</v>
      </c>
      <c r="P1115" s="97">
        <v>-7.7121066320000002</v>
      </c>
    </row>
    <row r="1116" spans="1:16" x14ac:dyDescent="0.3">
      <c r="A1116" s="97" t="s">
        <v>5411</v>
      </c>
      <c r="B1116" s="97" t="s">
        <v>5412</v>
      </c>
      <c r="C1116" s="97" t="s">
        <v>5413</v>
      </c>
      <c r="D1116" s="97" t="s">
        <v>1129</v>
      </c>
      <c r="E1116" s="97" t="s">
        <v>158</v>
      </c>
      <c r="F1116" s="97"/>
      <c r="G1116" s="97"/>
      <c r="H1116" s="97" t="s">
        <v>159</v>
      </c>
      <c r="I1116" s="97" t="s">
        <v>5414</v>
      </c>
      <c r="J1116" s="97" t="s">
        <v>161</v>
      </c>
      <c r="K1116" s="97">
        <v>220455.58</v>
      </c>
      <c r="L1116" s="97">
        <v>122785.042</v>
      </c>
      <c r="M1116" s="97">
        <v>620401.48600000003</v>
      </c>
      <c r="N1116" s="97">
        <v>622835.8848</v>
      </c>
      <c r="O1116" s="97">
        <v>52.356725160000003</v>
      </c>
      <c r="P1116" s="97">
        <v>-7.700499787</v>
      </c>
    </row>
    <row r="1117" spans="1:16" x14ac:dyDescent="0.3">
      <c r="A1117" s="97" t="s">
        <v>5415</v>
      </c>
      <c r="B1117" s="97" t="s">
        <v>1404</v>
      </c>
      <c r="C1117" s="97" t="s">
        <v>5416</v>
      </c>
      <c r="D1117" s="97" t="s">
        <v>5417</v>
      </c>
      <c r="E1117" s="97" t="s">
        <v>4157</v>
      </c>
      <c r="F1117" s="97" t="s">
        <v>5418</v>
      </c>
      <c r="G1117" s="97"/>
      <c r="H1117" s="97" t="s">
        <v>389</v>
      </c>
      <c r="I1117" s="97" t="s">
        <v>5419</v>
      </c>
      <c r="J1117" s="97" t="s">
        <v>391</v>
      </c>
      <c r="K1117" s="97">
        <v>225896.041</v>
      </c>
      <c r="L1117" s="97">
        <v>92886.834000000003</v>
      </c>
      <c r="M1117" s="97">
        <v>625840.61470000003</v>
      </c>
      <c r="N1117" s="97">
        <v>592944.08689999999</v>
      </c>
      <c r="O1117" s="97">
        <v>52.087815089999999</v>
      </c>
      <c r="P1117" s="97">
        <v>-7.622935901</v>
      </c>
    </row>
    <row r="1118" spans="1:16" x14ac:dyDescent="0.3">
      <c r="A1118" s="97" t="s">
        <v>5420</v>
      </c>
      <c r="B1118" s="97" t="s">
        <v>5421</v>
      </c>
      <c r="C1118" s="97" t="s">
        <v>5421</v>
      </c>
      <c r="D1118" s="97" t="s">
        <v>5422</v>
      </c>
      <c r="E1118" s="97" t="s">
        <v>449</v>
      </c>
      <c r="F1118" s="97"/>
      <c r="G1118" s="97"/>
      <c r="H1118" s="97" t="s">
        <v>151</v>
      </c>
      <c r="I1118" s="97" t="s">
        <v>5423</v>
      </c>
      <c r="J1118" s="97" t="s">
        <v>153</v>
      </c>
      <c r="K1118" s="97">
        <v>71965.226999999999</v>
      </c>
      <c r="L1118" s="97">
        <v>81944.570000000007</v>
      </c>
      <c r="M1118" s="97">
        <v>471942.89270000003</v>
      </c>
      <c r="N1118" s="97">
        <v>582005.01729999995</v>
      </c>
      <c r="O1118" s="97">
        <v>51.975335360000003</v>
      </c>
      <c r="P1118" s="97">
        <v>-9.8639916339999996</v>
      </c>
    </row>
    <row r="1119" spans="1:16" x14ac:dyDescent="0.3">
      <c r="A1119" s="97" t="s">
        <v>5424</v>
      </c>
      <c r="B1119" s="97" t="s">
        <v>5425</v>
      </c>
      <c r="C1119" s="97" t="s">
        <v>5425</v>
      </c>
      <c r="D1119" s="97" t="s">
        <v>5426</v>
      </c>
      <c r="E1119" s="97" t="s">
        <v>5427</v>
      </c>
      <c r="F1119" s="97"/>
      <c r="G1119" s="97" t="s">
        <v>5428</v>
      </c>
      <c r="H1119" s="97" t="s">
        <v>138</v>
      </c>
      <c r="I1119" s="97" t="s">
        <v>5429</v>
      </c>
      <c r="J1119" s="97" t="s">
        <v>140</v>
      </c>
      <c r="K1119" s="97">
        <v>168322.04699999999</v>
      </c>
      <c r="L1119" s="97">
        <v>63528.391000000003</v>
      </c>
      <c r="M1119" s="97">
        <v>568278.85990000004</v>
      </c>
      <c r="N1119" s="97">
        <v>563592.27769999998</v>
      </c>
      <c r="O1119" s="97">
        <v>51.823673149999998</v>
      </c>
      <c r="P1119" s="97">
        <v>-8.4601605800000002</v>
      </c>
    </row>
    <row r="1120" spans="1:16" x14ac:dyDescent="0.3">
      <c r="A1120" s="97" t="s">
        <v>5430</v>
      </c>
      <c r="B1120" s="97" t="s">
        <v>5431</v>
      </c>
      <c r="C1120" s="97" t="s">
        <v>5431</v>
      </c>
      <c r="D1120" s="97" t="s">
        <v>5432</v>
      </c>
      <c r="E1120" s="97" t="s">
        <v>5433</v>
      </c>
      <c r="F1120" s="97" t="s">
        <v>388</v>
      </c>
      <c r="G1120" s="97"/>
      <c r="H1120" s="97" t="s">
        <v>389</v>
      </c>
      <c r="I1120" s="97" t="s">
        <v>5434</v>
      </c>
      <c r="J1120" s="97" t="s">
        <v>391</v>
      </c>
      <c r="K1120" s="97">
        <v>245583.734</v>
      </c>
      <c r="L1120" s="97">
        <v>102942.602</v>
      </c>
      <c r="M1120" s="97">
        <v>645524.12199999997</v>
      </c>
      <c r="N1120" s="97">
        <v>602997.58349999995</v>
      </c>
      <c r="O1120" s="97">
        <v>52.176909160000001</v>
      </c>
      <c r="P1120" s="97">
        <v>-7.3343868829999996</v>
      </c>
    </row>
    <row r="1121" spans="1:16" x14ac:dyDescent="0.3">
      <c r="A1121" s="97" t="s">
        <v>5435</v>
      </c>
      <c r="B1121" s="97" t="s">
        <v>5436</v>
      </c>
      <c r="C1121" s="97" t="s">
        <v>5437</v>
      </c>
      <c r="D1121" s="97" t="s">
        <v>5438</v>
      </c>
      <c r="E1121" s="97" t="s">
        <v>418</v>
      </c>
      <c r="F1121" s="97" t="s">
        <v>224</v>
      </c>
      <c r="G1121" s="97"/>
      <c r="H1121" s="97" t="s">
        <v>225</v>
      </c>
      <c r="I1121" s="97" t="s">
        <v>5439</v>
      </c>
      <c r="J1121" s="97" t="s">
        <v>227</v>
      </c>
      <c r="K1121" s="97">
        <v>300386.81300000002</v>
      </c>
      <c r="L1121" s="97">
        <v>307543.71899999998</v>
      </c>
      <c r="M1121" s="97">
        <v>700316.4878</v>
      </c>
      <c r="N1121" s="97">
        <v>807554.33349999995</v>
      </c>
      <c r="O1121" s="97">
        <v>54.00745921</v>
      </c>
      <c r="P1121" s="97">
        <v>-6.4696151420000003</v>
      </c>
    </row>
    <row r="1122" spans="1:16" x14ac:dyDescent="0.3">
      <c r="A1122" s="97" t="s">
        <v>5440</v>
      </c>
      <c r="B1122" s="97" t="s">
        <v>5441</v>
      </c>
      <c r="C1122" s="97" t="s">
        <v>5442</v>
      </c>
      <c r="D1122" s="97" t="s">
        <v>5443</v>
      </c>
      <c r="E1122" s="97" t="s">
        <v>3744</v>
      </c>
      <c r="F1122" s="97"/>
      <c r="G1122" s="97"/>
      <c r="H1122" s="97" t="s">
        <v>307</v>
      </c>
      <c r="I1122" s="97" t="s">
        <v>5444</v>
      </c>
      <c r="J1122" s="97" t="s">
        <v>315</v>
      </c>
      <c r="K1122" s="97">
        <v>129712.408</v>
      </c>
      <c r="L1122" s="97">
        <v>225609.40900000001</v>
      </c>
      <c r="M1122" s="97">
        <v>529678.41460000002</v>
      </c>
      <c r="N1122" s="97">
        <v>725638.58860000002</v>
      </c>
      <c r="O1122" s="97">
        <v>53.276406289999997</v>
      </c>
      <c r="P1122" s="97">
        <v>-9.0543819820000007</v>
      </c>
    </row>
    <row r="1123" spans="1:16" x14ac:dyDescent="0.3">
      <c r="A1123" s="97" t="s">
        <v>5445</v>
      </c>
      <c r="B1123" s="97" t="s">
        <v>5446</v>
      </c>
      <c r="C1123" s="97" t="s">
        <v>5447</v>
      </c>
      <c r="D1123" s="97" t="s">
        <v>5448</v>
      </c>
      <c r="E1123" s="97" t="s">
        <v>2068</v>
      </c>
      <c r="F1123" s="97">
        <v>103</v>
      </c>
      <c r="G1123" s="97"/>
      <c r="H1123" s="97" t="s">
        <v>175</v>
      </c>
      <c r="I1123" s="97" t="s">
        <v>5449</v>
      </c>
      <c r="J1123" s="97" t="s">
        <v>198</v>
      </c>
      <c r="K1123" s="97">
        <v>317835.42499999999</v>
      </c>
      <c r="L1123" s="97">
        <v>236975.552</v>
      </c>
      <c r="M1123" s="97">
        <v>717760.96589999995</v>
      </c>
      <c r="N1123" s="97">
        <v>737001.27720000001</v>
      </c>
      <c r="O1123" s="97">
        <v>53.37006615</v>
      </c>
      <c r="P1123" s="97">
        <v>-6.2304023989999999</v>
      </c>
    </row>
    <row r="1124" spans="1:16" x14ac:dyDescent="0.3">
      <c r="A1124" s="97" t="s">
        <v>5450</v>
      </c>
      <c r="B1124" s="97" t="s">
        <v>5451</v>
      </c>
      <c r="C1124" s="97" t="s">
        <v>5452</v>
      </c>
      <c r="D1124" s="97" t="s">
        <v>5453</v>
      </c>
      <c r="E1124" s="97" t="s">
        <v>2068</v>
      </c>
      <c r="F1124" s="97">
        <v>109</v>
      </c>
      <c r="G1124" s="97"/>
      <c r="H1124" s="97" t="s">
        <v>175</v>
      </c>
      <c r="I1124" s="97" t="s">
        <v>5454</v>
      </c>
      <c r="J1124" s="97" t="s">
        <v>198</v>
      </c>
      <c r="K1124" s="97">
        <v>317830.03100000002</v>
      </c>
      <c r="L1124" s="97">
        <v>236968.04699999999</v>
      </c>
      <c r="M1124" s="97">
        <v>717755.57299999997</v>
      </c>
      <c r="N1124" s="97">
        <v>736993.77379999997</v>
      </c>
      <c r="O1124" s="97">
        <v>53.36999995</v>
      </c>
      <c r="P1124" s="97">
        <v>-6.2304861889999996</v>
      </c>
    </row>
    <row r="1125" spans="1:16" x14ac:dyDescent="0.3">
      <c r="A1125" s="97" t="s">
        <v>5455</v>
      </c>
      <c r="B1125" s="97" t="s">
        <v>5297</v>
      </c>
      <c r="C1125" s="97" t="s">
        <v>5456</v>
      </c>
      <c r="D1125" s="97" t="s">
        <v>5457</v>
      </c>
      <c r="E1125" s="97" t="s">
        <v>5458</v>
      </c>
      <c r="F1125" s="97" t="s">
        <v>465</v>
      </c>
      <c r="G1125" s="97"/>
      <c r="H1125" s="97" t="s">
        <v>466</v>
      </c>
      <c r="I1125" s="97" t="s">
        <v>5459</v>
      </c>
      <c r="J1125" s="97" t="s">
        <v>468</v>
      </c>
      <c r="K1125" s="97">
        <v>149756.891</v>
      </c>
      <c r="L1125" s="97">
        <v>286672.75</v>
      </c>
      <c r="M1125" s="97">
        <v>549718.90630000003</v>
      </c>
      <c r="N1125" s="97">
        <v>786688.66410000005</v>
      </c>
      <c r="O1125" s="97">
        <v>53.827269610000002</v>
      </c>
      <c r="P1125" s="97">
        <v>-8.7637499390000002</v>
      </c>
    </row>
    <row r="1126" spans="1:16" x14ac:dyDescent="0.3">
      <c r="A1126" s="97" t="s">
        <v>5460</v>
      </c>
      <c r="B1126" s="97" t="s">
        <v>5461</v>
      </c>
      <c r="C1126" s="97" t="s">
        <v>5462</v>
      </c>
      <c r="D1126" s="97" t="s">
        <v>5463</v>
      </c>
      <c r="E1126" s="97" t="s">
        <v>2068</v>
      </c>
      <c r="F1126" s="97">
        <v>109</v>
      </c>
      <c r="G1126" s="97"/>
      <c r="H1126" s="97" t="s">
        <v>175</v>
      </c>
      <c r="I1126" s="97" t="s">
        <v>5464</v>
      </c>
      <c r="J1126" s="97" t="s">
        <v>198</v>
      </c>
      <c r="K1126" s="97">
        <v>317698.11800000002</v>
      </c>
      <c r="L1126" s="97">
        <v>237047.16200000001</v>
      </c>
      <c r="M1126" s="97">
        <v>717623.6888</v>
      </c>
      <c r="N1126" s="97">
        <v>737072.87250000006</v>
      </c>
      <c r="O1126" s="97">
        <v>53.370739819999997</v>
      </c>
      <c r="P1126" s="97">
        <v>-6.232437558</v>
      </c>
    </row>
    <row r="1127" spans="1:16" x14ac:dyDescent="0.3">
      <c r="A1127" s="97" t="s">
        <v>5465</v>
      </c>
      <c r="B1127" s="97" t="s">
        <v>5466</v>
      </c>
      <c r="C1127" s="97" t="s">
        <v>5467</v>
      </c>
      <c r="D1127" s="97" t="s">
        <v>5468</v>
      </c>
      <c r="E1127" s="97" t="s">
        <v>418</v>
      </c>
      <c r="F1127" s="97"/>
      <c r="G1127" s="97"/>
      <c r="H1127" s="97" t="s">
        <v>225</v>
      </c>
      <c r="I1127" s="97" t="s">
        <v>5469</v>
      </c>
      <c r="J1127" s="97" t="s">
        <v>227</v>
      </c>
      <c r="K1127" s="97">
        <v>304811.15600000002</v>
      </c>
      <c r="L1127" s="97">
        <v>298014.96899999998</v>
      </c>
      <c r="M1127" s="97">
        <v>704739.82700000005</v>
      </c>
      <c r="N1127" s="97">
        <v>798027.61300000001</v>
      </c>
      <c r="O1127" s="97">
        <v>53.921007590000002</v>
      </c>
      <c r="P1127" s="97">
        <v>-6.4054331019999999</v>
      </c>
    </row>
    <row r="1128" spans="1:16" x14ac:dyDescent="0.3">
      <c r="A1128" s="97" t="s">
        <v>5470</v>
      </c>
      <c r="B1128" s="97" t="s">
        <v>5471</v>
      </c>
      <c r="C1128" s="97" t="s">
        <v>5471</v>
      </c>
      <c r="D1128" s="97" t="s">
        <v>1048</v>
      </c>
      <c r="E1128" s="97" t="s">
        <v>306</v>
      </c>
      <c r="F1128" s="97"/>
      <c r="G1128" s="97"/>
      <c r="H1128" s="97" t="s">
        <v>307</v>
      </c>
      <c r="I1128" s="97" t="s">
        <v>5472</v>
      </c>
      <c r="J1128" s="97" t="s">
        <v>309</v>
      </c>
      <c r="K1128" s="97">
        <v>162319.66699999999</v>
      </c>
      <c r="L1128" s="97">
        <v>216427.94099999999</v>
      </c>
      <c r="M1128" s="97">
        <v>562278.59909999999</v>
      </c>
      <c r="N1128" s="97">
        <v>716458.92350000003</v>
      </c>
      <c r="O1128" s="97">
        <v>53.197231670000001</v>
      </c>
      <c r="P1128" s="97">
        <v>-8.5645348969999997</v>
      </c>
    </row>
    <row r="1129" spans="1:16" x14ac:dyDescent="0.3">
      <c r="A1129" s="97" t="s">
        <v>5473</v>
      </c>
      <c r="B1129" s="97" t="s">
        <v>5474</v>
      </c>
      <c r="C1129" s="97" t="s">
        <v>5475</v>
      </c>
      <c r="D1129" s="97" t="s">
        <v>5476</v>
      </c>
      <c r="E1129" s="97" t="s">
        <v>5477</v>
      </c>
      <c r="F1129" s="97" t="s">
        <v>694</v>
      </c>
      <c r="G1129" s="97"/>
      <c r="H1129" s="97" t="s">
        <v>437</v>
      </c>
      <c r="I1129" s="97" t="s">
        <v>5478</v>
      </c>
      <c r="J1129" s="97" t="s">
        <v>439</v>
      </c>
      <c r="K1129" s="97">
        <v>203378.78099999999</v>
      </c>
      <c r="L1129" s="97">
        <v>428175.71899999998</v>
      </c>
      <c r="M1129" s="97">
        <v>603329.995</v>
      </c>
      <c r="N1129" s="97">
        <v>928160.8578</v>
      </c>
      <c r="O1129" s="97">
        <v>55.100851480000003</v>
      </c>
      <c r="P1129" s="97">
        <v>-7.9478237309999997</v>
      </c>
    </row>
    <row r="1130" spans="1:16" x14ac:dyDescent="0.3">
      <c r="A1130" s="97" t="s">
        <v>5479</v>
      </c>
      <c r="B1130" s="97" t="s">
        <v>5480</v>
      </c>
      <c r="C1130" s="97" t="s">
        <v>5480</v>
      </c>
      <c r="D1130" s="97" t="s">
        <v>5481</v>
      </c>
      <c r="E1130" s="97" t="s">
        <v>586</v>
      </c>
      <c r="F1130" s="97"/>
      <c r="G1130" s="97"/>
      <c r="H1130" s="97" t="s">
        <v>540</v>
      </c>
      <c r="I1130" s="97" t="s">
        <v>5482</v>
      </c>
      <c r="J1130" s="97" t="s">
        <v>542</v>
      </c>
      <c r="K1130" s="97">
        <v>137615.234</v>
      </c>
      <c r="L1130" s="97">
        <v>129661.68</v>
      </c>
      <c r="M1130" s="97">
        <v>537579.01939999999</v>
      </c>
      <c r="N1130" s="97">
        <v>629711.48899999994</v>
      </c>
      <c r="O1130" s="97">
        <v>52.415344900000001</v>
      </c>
      <c r="P1130" s="97">
        <v>-8.9175830739999995</v>
      </c>
    </row>
    <row r="1131" spans="1:16" x14ac:dyDescent="0.3">
      <c r="A1131" s="97" t="s">
        <v>5483</v>
      </c>
      <c r="B1131" s="97" t="s">
        <v>5484</v>
      </c>
      <c r="C1131" s="97" t="s">
        <v>5484</v>
      </c>
      <c r="D1131" s="97" t="s">
        <v>5002</v>
      </c>
      <c r="E1131" s="97" t="s">
        <v>380</v>
      </c>
      <c r="F1131" s="97"/>
      <c r="G1131" s="97"/>
      <c r="H1131" s="97" t="s">
        <v>381</v>
      </c>
      <c r="I1131" s="97" t="s">
        <v>5485</v>
      </c>
      <c r="J1131" s="97" t="s">
        <v>383</v>
      </c>
      <c r="K1131" s="97">
        <v>231339.75</v>
      </c>
      <c r="L1131" s="97">
        <v>298854.125</v>
      </c>
      <c r="M1131" s="97">
        <v>631284.25340000005</v>
      </c>
      <c r="N1131" s="97">
        <v>798866.9791</v>
      </c>
      <c r="O1131" s="97">
        <v>53.93819148</v>
      </c>
      <c r="P1131" s="97">
        <v>-7.5235476449999998</v>
      </c>
    </row>
    <row r="1132" spans="1:16" x14ac:dyDescent="0.3">
      <c r="A1132" s="97" t="s">
        <v>5486</v>
      </c>
      <c r="B1132" s="97" t="s">
        <v>5487</v>
      </c>
      <c r="C1132" s="97" t="s">
        <v>5487</v>
      </c>
      <c r="D1132" s="97" t="s">
        <v>5488</v>
      </c>
      <c r="E1132" s="97" t="s">
        <v>5489</v>
      </c>
      <c r="F1132" s="97" t="s">
        <v>131</v>
      </c>
      <c r="G1132" s="97"/>
      <c r="H1132" s="97" t="s">
        <v>123</v>
      </c>
      <c r="I1132" s="97" t="s">
        <v>5490</v>
      </c>
      <c r="J1132" s="97" t="s">
        <v>125</v>
      </c>
      <c r="K1132" s="97">
        <v>261566.81299999999</v>
      </c>
      <c r="L1132" s="97">
        <v>325211.375</v>
      </c>
      <c r="M1132" s="97">
        <v>661504.94480000006</v>
      </c>
      <c r="N1132" s="97">
        <v>825218.38950000005</v>
      </c>
      <c r="O1132" s="97">
        <v>54.17224264</v>
      </c>
      <c r="P1132" s="97">
        <v>-7.0580031950000004</v>
      </c>
    </row>
    <row r="1133" spans="1:16" x14ac:dyDescent="0.3">
      <c r="A1133" s="97" t="s">
        <v>5491</v>
      </c>
      <c r="B1133" s="97" t="s">
        <v>5492</v>
      </c>
      <c r="C1133" s="97" t="s">
        <v>5493</v>
      </c>
      <c r="D1133" s="97" t="s">
        <v>5494</v>
      </c>
      <c r="E1133" s="97" t="s">
        <v>407</v>
      </c>
      <c r="F1133" s="97" t="s">
        <v>246</v>
      </c>
      <c r="G1133" s="97"/>
      <c r="H1133" s="97" t="s">
        <v>247</v>
      </c>
      <c r="I1133" s="97" t="s">
        <v>5495</v>
      </c>
      <c r="J1133" s="97" t="s">
        <v>249</v>
      </c>
      <c r="K1133" s="97">
        <v>282588.15600000002</v>
      </c>
      <c r="L1133" s="97">
        <v>286612.15600000002</v>
      </c>
      <c r="M1133" s="97">
        <v>682521.55379999999</v>
      </c>
      <c r="N1133" s="97">
        <v>786627.37479999999</v>
      </c>
      <c r="O1133" s="97">
        <v>53.82260248</v>
      </c>
      <c r="P1133" s="97">
        <v>-6.746650517</v>
      </c>
    </row>
    <row r="1134" spans="1:16" x14ac:dyDescent="0.3">
      <c r="A1134" s="97" t="s">
        <v>5496</v>
      </c>
      <c r="B1134" s="97" t="s">
        <v>5497</v>
      </c>
      <c r="C1134" s="97" t="s">
        <v>5498</v>
      </c>
      <c r="D1134" s="97" t="s">
        <v>5499</v>
      </c>
      <c r="E1134" s="97" t="s">
        <v>5500</v>
      </c>
      <c r="F1134" s="97" t="s">
        <v>506</v>
      </c>
      <c r="G1134" s="97" t="s">
        <v>202</v>
      </c>
      <c r="H1134" s="97" t="s">
        <v>203</v>
      </c>
      <c r="I1134" s="97" t="s">
        <v>5501</v>
      </c>
      <c r="J1134" s="97" t="s">
        <v>205</v>
      </c>
      <c r="K1134" s="97">
        <v>282197.96899999998</v>
      </c>
      <c r="L1134" s="97">
        <v>231751.625</v>
      </c>
      <c r="M1134" s="97">
        <v>682131.15879999998</v>
      </c>
      <c r="N1134" s="97">
        <v>731778.66509999998</v>
      </c>
      <c r="O1134" s="97">
        <v>53.329877580000002</v>
      </c>
      <c r="P1134" s="97">
        <v>-6.767001896</v>
      </c>
    </row>
    <row r="1135" spans="1:16" x14ac:dyDescent="0.3">
      <c r="A1135" s="97" t="s">
        <v>5502</v>
      </c>
      <c r="B1135" s="97" t="s">
        <v>5503</v>
      </c>
      <c r="C1135" s="97" t="s">
        <v>5504</v>
      </c>
      <c r="D1135" s="97" t="s">
        <v>5505</v>
      </c>
      <c r="E1135" s="97" t="s">
        <v>5506</v>
      </c>
      <c r="F1135" s="97" t="s">
        <v>5507</v>
      </c>
      <c r="G1135" s="97" t="s">
        <v>5508</v>
      </c>
      <c r="H1135" s="97" t="s">
        <v>151</v>
      </c>
      <c r="I1135" s="97" t="s">
        <v>5509</v>
      </c>
      <c r="J1135" s="97" t="s">
        <v>153</v>
      </c>
      <c r="K1135" s="97">
        <v>36037.625</v>
      </c>
      <c r="L1135" s="97">
        <v>98228.172000000006</v>
      </c>
      <c r="M1135" s="97">
        <v>436023.1202</v>
      </c>
      <c r="N1135" s="97">
        <v>598285.30920000002</v>
      </c>
      <c r="O1135" s="97">
        <v>52.112118559999999</v>
      </c>
      <c r="P1135" s="97">
        <v>-10.3942043</v>
      </c>
    </row>
    <row r="1136" spans="1:16" x14ac:dyDescent="0.3">
      <c r="A1136" s="97" t="s">
        <v>5510</v>
      </c>
      <c r="B1136" s="97" t="s">
        <v>5511</v>
      </c>
      <c r="C1136" s="97" t="s">
        <v>5511</v>
      </c>
      <c r="D1136" s="97" t="s">
        <v>3997</v>
      </c>
      <c r="E1136" s="97" t="s">
        <v>465</v>
      </c>
      <c r="F1136" s="97"/>
      <c r="G1136" s="97"/>
      <c r="H1136" s="97" t="s">
        <v>466</v>
      </c>
      <c r="I1136" s="97" t="s">
        <v>5512</v>
      </c>
      <c r="J1136" s="97" t="s">
        <v>468</v>
      </c>
      <c r="K1136" s="97">
        <v>141454.25</v>
      </c>
      <c r="L1136" s="97">
        <v>300780.40600000002</v>
      </c>
      <c r="M1136" s="97">
        <v>541418.12959999999</v>
      </c>
      <c r="N1136" s="97">
        <v>800793.32449999999</v>
      </c>
      <c r="O1136" s="97">
        <v>53.953131370000001</v>
      </c>
      <c r="P1136" s="97">
        <v>-8.8925159009999994</v>
      </c>
    </row>
    <row r="1137" spans="1:16" x14ac:dyDescent="0.3">
      <c r="A1137" s="97" t="s">
        <v>5513</v>
      </c>
      <c r="B1137" s="97" t="s">
        <v>5514</v>
      </c>
      <c r="C1137" s="97" t="s">
        <v>5514</v>
      </c>
      <c r="D1137" s="97" t="s">
        <v>2758</v>
      </c>
      <c r="E1137" s="97" t="s">
        <v>5515</v>
      </c>
      <c r="F1137" s="97" t="s">
        <v>742</v>
      </c>
      <c r="G1137" s="97"/>
      <c r="H1137" s="97" t="s">
        <v>546</v>
      </c>
      <c r="I1137" s="97" t="s">
        <v>5516</v>
      </c>
      <c r="J1137" s="97" t="s">
        <v>548</v>
      </c>
      <c r="K1137" s="97">
        <v>171539.5</v>
      </c>
      <c r="L1137" s="97">
        <v>321407.5</v>
      </c>
      <c r="M1137" s="97">
        <v>571497.0074</v>
      </c>
      <c r="N1137" s="97">
        <v>821415.81319999998</v>
      </c>
      <c r="O1137" s="97">
        <v>54.140967289999999</v>
      </c>
      <c r="P1137" s="97">
        <v>-8.4362120039999997</v>
      </c>
    </row>
    <row r="1138" spans="1:16" x14ac:dyDescent="0.3">
      <c r="A1138" s="97" t="s">
        <v>5517</v>
      </c>
      <c r="B1138" s="97" t="s">
        <v>5518</v>
      </c>
      <c r="C1138" s="97" t="s">
        <v>4299</v>
      </c>
      <c r="D1138" s="97" t="s">
        <v>5519</v>
      </c>
      <c r="E1138" s="97" t="s">
        <v>1271</v>
      </c>
      <c r="F1138" s="97"/>
      <c r="G1138" s="97"/>
      <c r="H1138" s="97" t="s">
        <v>175</v>
      </c>
      <c r="I1138" s="97" t="s">
        <v>5520</v>
      </c>
      <c r="J1138" s="97" t="s">
        <v>198</v>
      </c>
      <c r="K1138" s="97">
        <v>314956.40600000002</v>
      </c>
      <c r="L1138" s="97">
        <v>233418.68799999999</v>
      </c>
      <c r="M1138" s="97">
        <v>714882.54810000001</v>
      </c>
      <c r="N1138" s="97">
        <v>733445.19469999999</v>
      </c>
      <c r="O1138" s="97">
        <v>53.338755679999998</v>
      </c>
      <c r="P1138" s="97">
        <v>-6.2749253339999997</v>
      </c>
    </row>
    <row r="1139" spans="1:16" x14ac:dyDescent="0.3">
      <c r="A1139" s="97" t="s">
        <v>5521</v>
      </c>
      <c r="B1139" s="97" t="s">
        <v>5522</v>
      </c>
      <c r="C1139" s="97" t="s">
        <v>5523</v>
      </c>
      <c r="D1139" s="97" t="s">
        <v>443</v>
      </c>
      <c r="E1139" s="97" t="s">
        <v>436</v>
      </c>
      <c r="F1139" s="97"/>
      <c r="G1139" s="97"/>
      <c r="H1139" s="97" t="s">
        <v>437</v>
      </c>
      <c r="I1139" s="97" t="s">
        <v>5524</v>
      </c>
      <c r="J1139" s="97" t="s">
        <v>439</v>
      </c>
      <c r="K1139" s="97">
        <v>235674.59400000001</v>
      </c>
      <c r="L1139" s="97">
        <v>433848.625</v>
      </c>
      <c r="M1139" s="97">
        <v>635618.88049999997</v>
      </c>
      <c r="N1139" s="97">
        <v>933832.37069999997</v>
      </c>
      <c r="O1139" s="97">
        <v>55.150536340000002</v>
      </c>
      <c r="P1139" s="97">
        <v>-7.4412066330000002</v>
      </c>
    </row>
    <row r="1140" spans="1:16" x14ac:dyDescent="0.3">
      <c r="A1140" s="97" t="s">
        <v>5525</v>
      </c>
      <c r="B1140" s="97" t="s">
        <v>2666</v>
      </c>
      <c r="C1140" s="97" t="s">
        <v>5526</v>
      </c>
      <c r="D1140" s="97" t="s">
        <v>5527</v>
      </c>
      <c r="E1140" s="97" t="s">
        <v>5528</v>
      </c>
      <c r="F1140" s="97" t="s">
        <v>4773</v>
      </c>
      <c r="G1140" s="97"/>
      <c r="H1140" s="97" t="s">
        <v>247</v>
      </c>
      <c r="I1140" s="97" t="s">
        <v>5529</v>
      </c>
      <c r="J1140" s="97" t="s">
        <v>249</v>
      </c>
      <c r="K1140" s="97">
        <v>291698.53100000002</v>
      </c>
      <c r="L1140" s="97">
        <v>255768.70300000001</v>
      </c>
      <c r="M1140" s="97">
        <v>691629.80209999997</v>
      </c>
      <c r="N1140" s="97">
        <v>755790.51839999994</v>
      </c>
      <c r="O1140" s="97">
        <v>53.544046039999998</v>
      </c>
      <c r="P1140" s="97">
        <v>-6.6174604090000004</v>
      </c>
    </row>
    <row r="1141" spans="1:16" x14ac:dyDescent="0.3">
      <c r="A1141" s="97" t="s">
        <v>5530</v>
      </c>
      <c r="B1141" s="97" t="s">
        <v>5202</v>
      </c>
      <c r="C1141" s="97" t="s">
        <v>5531</v>
      </c>
      <c r="D1141" s="97" t="s">
        <v>5532</v>
      </c>
      <c r="E1141" s="97" t="s">
        <v>5533</v>
      </c>
      <c r="F1141" s="97">
        <v>105</v>
      </c>
      <c r="G1141" s="97"/>
      <c r="H1141" s="97" t="s">
        <v>175</v>
      </c>
      <c r="I1141" s="97" t="s">
        <v>5534</v>
      </c>
      <c r="J1141" s="97" t="s">
        <v>198</v>
      </c>
      <c r="K1141" s="97">
        <v>319454.68599999999</v>
      </c>
      <c r="L1141" s="97">
        <v>237962.853</v>
      </c>
      <c r="M1141" s="97">
        <v>719379.88329999999</v>
      </c>
      <c r="N1141" s="97">
        <v>737988.35690000001</v>
      </c>
      <c r="O1141" s="97">
        <v>53.378569540000001</v>
      </c>
      <c r="P1141" s="97">
        <v>-6.205715154</v>
      </c>
    </row>
    <row r="1142" spans="1:16" x14ac:dyDescent="0.3">
      <c r="A1142" s="97" t="s">
        <v>5535</v>
      </c>
      <c r="B1142" s="97" t="s">
        <v>4988</v>
      </c>
      <c r="C1142" s="97"/>
      <c r="D1142" s="97" t="s">
        <v>5536</v>
      </c>
      <c r="E1142" s="97" t="s">
        <v>5537</v>
      </c>
      <c r="F1142" s="97" t="s">
        <v>5538</v>
      </c>
      <c r="G1142" s="97">
        <v>134</v>
      </c>
      <c r="H1142" s="97" t="s">
        <v>175</v>
      </c>
      <c r="I1142" s="97" t="s">
        <v>5539</v>
      </c>
      <c r="J1142" s="97" t="s">
        <v>659</v>
      </c>
      <c r="K1142" s="97">
        <v>320316.65700000001</v>
      </c>
      <c r="L1142" s="97">
        <v>227600.74600000001</v>
      </c>
      <c r="M1142" s="97">
        <v>720241.61360000004</v>
      </c>
      <c r="N1142" s="97">
        <v>727628.47759999998</v>
      </c>
      <c r="O1142" s="97">
        <v>53.285316780000002</v>
      </c>
      <c r="P1142" s="97">
        <v>-6.1967004069999998</v>
      </c>
    </row>
    <row r="1143" spans="1:16" x14ac:dyDescent="0.3">
      <c r="A1143" s="97" t="s">
        <v>5540</v>
      </c>
      <c r="B1143" s="97" t="s">
        <v>5541</v>
      </c>
      <c r="C1143" s="97" t="s">
        <v>5541</v>
      </c>
      <c r="D1143" s="97" t="s">
        <v>5542</v>
      </c>
      <c r="E1143" s="97" t="s">
        <v>592</v>
      </c>
      <c r="F1143" s="97" t="s">
        <v>593</v>
      </c>
      <c r="G1143" s="97"/>
      <c r="H1143" s="97" t="s">
        <v>594</v>
      </c>
      <c r="I1143" s="97" t="s">
        <v>5543</v>
      </c>
      <c r="J1143" s="97" t="s">
        <v>596</v>
      </c>
      <c r="K1143" s="97">
        <v>219069.71900000001</v>
      </c>
      <c r="L1143" s="97">
        <v>205349.75</v>
      </c>
      <c r="M1143" s="97">
        <v>619016.36640000006</v>
      </c>
      <c r="N1143" s="97">
        <v>705382.81480000005</v>
      </c>
      <c r="O1143" s="97">
        <v>53.098686809999997</v>
      </c>
      <c r="P1143" s="97">
        <v>-7.7160545889999996</v>
      </c>
    </row>
    <row r="1144" spans="1:16" x14ac:dyDescent="0.3">
      <c r="A1144" s="97" t="s">
        <v>5544</v>
      </c>
      <c r="B1144" s="97" t="s">
        <v>5545</v>
      </c>
      <c r="C1144" s="97" t="s">
        <v>5546</v>
      </c>
      <c r="D1144" s="97" t="s">
        <v>5547</v>
      </c>
      <c r="E1144" s="97" t="s">
        <v>706</v>
      </c>
      <c r="F1144" s="97"/>
      <c r="G1144" s="97"/>
      <c r="H1144" s="97" t="s">
        <v>307</v>
      </c>
      <c r="I1144" s="97" t="s">
        <v>5548</v>
      </c>
      <c r="J1144" s="97" t="s">
        <v>309</v>
      </c>
      <c r="K1144" s="97">
        <v>137126.65599999999</v>
      </c>
      <c r="L1144" s="97">
        <v>232428.43799999999</v>
      </c>
      <c r="M1144" s="97">
        <v>537091.10190000001</v>
      </c>
      <c r="N1144" s="97">
        <v>732456.10840000003</v>
      </c>
      <c r="O1144" s="97">
        <v>53.338597710000002</v>
      </c>
      <c r="P1144" s="97">
        <v>-8.9446069949999991</v>
      </c>
    </row>
    <row r="1145" spans="1:16" x14ac:dyDescent="0.3">
      <c r="A1145" s="97" t="s">
        <v>5549</v>
      </c>
      <c r="B1145" s="97" t="s">
        <v>5550</v>
      </c>
      <c r="C1145" s="97" t="s">
        <v>5550</v>
      </c>
      <c r="D1145" s="97" t="s">
        <v>687</v>
      </c>
      <c r="E1145" s="97" t="s">
        <v>1124</v>
      </c>
      <c r="F1145" s="97" t="s">
        <v>158</v>
      </c>
      <c r="G1145" s="97"/>
      <c r="H1145" s="97" t="s">
        <v>159</v>
      </c>
      <c r="I1145" s="97" t="s">
        <v>5551</v>
      </c>
      <c r="J1145" s="97" t="s">
        <v>430</v>
      </c>
      <c r="K1145" s="97">
        <v>179970.31299999999</v>
      </c>
      <c r="L1145" s="97">
        <v>180912.859</v>
      </c>
      <c r="M1145" s="97">
        <v>579925.25179999997</v>
      </c>
      <c r="N1145" s="97">
        <v>680951.39820000005</v>
      </c>
      <c r="O1145" s="97">
        <v>52.879074459999998</v>
      </c>
      <c r="P1145" s="97">
        <v>-8.2982323030000007</v>
      </c>
    </row>
    <row r="1146" spans="1:16" x14ac:dyDescent="0.3">
      <c r="A1146" s="97" t="s">
        <v>5552</v>
      </c>
      <c r="B1146" s="97" t="s">
        <v>5553</v>
      </c>
      <c r="C1146" s="97" t="s">
        <v>5553</v>
      </c>
      <c r="D1146" s="97" t="s">
        <v>3112</v>
      </c>
      <c r="E1146" s="97" t="s">
        <v>465</v>
      </c>
      <c r="F1146" s="97"/>
      <c r="G1146" s="97"/>
      <c r="H1146" s="97" t="s">
        <v>466</v>
      </c>
      <c r="I1146" s="97" t="s">
        <v>5554</v>
      </c>
      <c r="J1146" s="97" t="s">
        <v>468</v>
      </c>
      <c r="K1146" s="97">
        <v>120091.961</v>
      </c>
      <c r="L1146" s="97">
        <v>330132.56300000002</v>
      </c>
      <c r="M1146" s="97">
        <v>520060.60029999999</v>
      </c>
      <c r="N1146" s="97">
        <v>830139.27009999997</v>
      </c>
      <c r="O1146" s="97">
        <v>54.21391113</v>
      </c>
      <c r="P1146" s="97">
        <v>-9.225579218</v>
      </c>
    </row>
    <row r="1147" spans="1:16" x14ac:dyDescent="0.3">
      <c r="A1147" s="97" t="s">
        <v>5555</v>
      </c>
      <c r="B1147" s="97" t="s">
        <v>5556</v>
      </c>
      <c r="C1147" s="97" t="s">
        <v>5556</v>
      </c>
      <c r="D1147" s="97" t="s">
        <v>5557</v>
      </c>
      <c r="E1147" s="97" t="s">
        <v>5558</v>
      </c>
      <c r="F1147" s="97" t="s">
        <v>506</v>
      </c>
      <c r="G1147" s="97" t="s">
        <v>202</v>
      </c>
      <c r="H1147" s="97" t="s">
        <v>203</v>
      </c>
      <c r="I1147" s="97" t="s">
        <v>5559</v>
      </c>
      <c r="J1147" s="97" t="s">
        <v>205</v>
      </c>
      <c r="K1147" s="97">
        <v>275850.21899999998</v>
      </c>
      <c r="L1147" s="97">
        <v>226542.641</v>
      </c>
      <c r="M1147" s="97">
        <v>675784.74849999999</v>
      </c>
      <c r="N1147" s="97">
        <v>726570.8371</v>
      </c>
      <c r="O1147" s="97">
        <v>53.284030510000001</v>
      </c>
      <c r="P1147" s="97">
        <v>-6.8634996849999999</v>
      </c>
    </row>
    <row r="1148" spans="1:16" x14ac:dyDescent="0.3">
      <c r="A1148" s="97" t="s">
        <v>5560</v>
      </c>
      <c r="B1148" s="97" t="s">
        <v>5561</v>
      </c>
      <c r="C1148" s="97" t="s">
        <v>5562</v>
      </c>
      <c r="D1148" s="97" t="s">
        <v>5563</v>
      </c>
      <c r="E1148" s="97" t="s">
        <v>320</v>
      </c>
      <c r="F1148" s="97"/>
      <c r="G1148" s="97"/>
      <c r="H1148" s="97" t="s">
        <v>321</v>
      </c>
      <c r="I1148" s="97" t="s">
        <v>5564</v>
      </c>
      <c r="J1148" s="97" t="s">
        <v>323</v>
      </c>
      <c r="K1148" s="97">
        <v>180174.42199999999</v>
      </c>
      <c r="L1148" s="97">
        <v>271132.09399999998</v>
      </c>
      <c r="M1148" s="97">
        <v>580129.80059999996</v>
      </c>
      <c r="N1148" s="97">
        <v>771151.19409999996</v>
      </c>
      <c r="O1148" s="97">
        <v>53.68969852</v>
      </c>
      <c r="P1148" s="97">
        <v>-8.3008334609999999</v>
      </c>
    </row>
    <row r="1149" spans="1:16" x14ac:dyDescent="0.3">
      <c r="A1149" s="97" t="s">
        <v>5565</v>
      </c>
      <c r="B1149" s="97" t="s">
        <v>5566</v>
      </c>
      <c r="C1149" s="97" t="s">
        <v>5566</v>
      </c>
      <c r="D1149" s="97" t="s">
        <v>375</v>
      </c>
      <c r="E1149" s="97" t="s">
        <v>320</v>
      </c>
      <c r="F1149" s="97"/>
      <c r="G1149" s="97"/>
      <c r="H1149" s="97" t="s">
        <v>321</v>
      </c>
      <c r="I1149" s="97" t="s">
        <v>5567</v>
      </c>
      <c r="J1149" s="97" t="s">
        <v>323</v>
      </c>
      <c r="K1149" s="97">
        <v>189788.484</v>
      </c>
      <c r="L1149" s="97">
        <v>234338.59400000001</v>
      </c>
      <c r="M1149" s="97">
        <v>589741.59450000001</v>
      </c>
      <c r="N1149" s="97">
        <v>734365.57019999996</v>
      </c>
      <c r="O1149" s="97">
        <v>53.359397020000003</v>
      </c>
      <c r="P1149" s="97">
        <v>-8.1541078789999997</v>
      </c>
    </row>
    <row r="1150" spans="1:16" x14ac:dyDescent="0.3">
      <c r="A1150" s="97" t="s">
        <v>5568</v>
      </c>
      <c r="B1150" s="97" t="s">
        <v>5569</v>
      </c>
      <c r="C1150" s="97" t="s">
        <v>5570</v>
      </c>
      <c r="D1150" s="97" t="s">
        <v>5571</v>
      </c>
      <c r="E1150" s="97" t="s">
        <v>506</v>
      </c>
      <c r="F1150" s="97" t="s">
        <v>202</v>
      </c>
      <c r="G1150" s="97"/>
      <c r="H1150" s="97" t="s">
        <v>203</v>
      </c>
      <c r="I1150" s="97" t="s">
        <v>5572</v>
      </c>
      <c r="J1150" s="97" t="s">
        <v>205</v>
      </c>
      <c r="K1150" s="97">
        <v>287261.40000000002</v>
      </c>
      <c r="L1150" s="97">
        <v>208761.4</v>
      </c>
      <c r="M1150" s="97">
        <v>687193.37670000002</v>
      </c>
      <c r="N1150" s="97">
        <v>708793.36589999998</v>
      </c>
      <c r="O1150" s="97">
        <v>53.122550500000003</v>
      </c>
      <c r="P1150" s="97">
        <v>-6.6973096959999996</v>
      </c>
    </row>
    <row r="1151" spans="1:16" x14ac:dyDescent="0.3">
      <c r="A1151" s="97" t="s">
        <v>5573</v>
      </c>
      <c r="B1151" s="97" t="s">
        <v>5574</v>
      </c>
      <c r="C1151" s="97" t="s">
        <v>5575</v>
      </c>
      <c r="D1151" s="97" t="s">
        <v>5576</v>
      </c>
      <c r="E1151" s="97" t="s">
        <v>969</v>
      </c>
      <c r="F1151" s="97" t="s">
        <v>5577</v>
      </c>
      <c r="G1151" s="97"/>
      <c r="H1151" s="97" t="s">
        <v>389</v>
      </c>
      <c r="I1151" s="97" t="s">
        <v>5578</v>
      </c>
      <c r="J1151" s="97" t="s">
        <v>391</v>
      </c>
      <c r="K1151" s="97">
        <v>228230.391</v>
      </c>
      <c r="L1151" s="97">
        <v>88583.945000000007</v>
      </c>
      <c r="M1151" s="97">
        <v>628174.43889999995</v>
      </c>
      <c r="N1151" s="97">
        <v>588642.11199999996</v>
      </c>
      <c r="O1151" s="97">
        <v>52.049032330000003</v>
      </c>
      <c r="P1151" s="97">
        <v>-7.5892368020000003</v>
      </c>
    </row>
    <row r="1152" spans="1:16" x14ac:dyDescent="0.3">
      <c r="A1152" s="97" t="s">
        <v>5579</v>
      </c>
      <c r="B1152" s="97" t="s">
        <v>5580</v>
      </c>
      <c r="C1152" s="97" t="s">
        <v>5580</v>
      </c>
      <c r="D1152" s="97" t="s">
        <v>693</v>
      </c>
      <c r="E1152" s="97" t="s">
        <v>694</v>
      </c>
      <c r="F1152" s="97"/>
      <c r="G1152" s="97"/>
      <c r="H1152" s="97" t="s">
        <v>437</v>
      </c>
      <c r="I1152" s="97" t="s">
        <v>5581</v>
      </c>
      <c r="J1152" s="97" t="s">
        <v>439</v>
      </c>
      <c r="K1152" s="97">
        <v>191463.65599999999</v>
      </c>
      <c r="L1152" s="97">
        <v>430373.25</v>
      </c>
      <c r="M1152" s="97">
        <v>591417.4486</v>
      </c>
      <c r="N1152" s="97">
        <v>930357.97840000002</v>
      </c>
      <c r="O1152" s="97">
        <v>55.120527920000001</v>
      </c>
      <c r="P1152" s="97">
        <v>-8.1345424630000007</v>
      </c>
    </row>
    <row r="1153" spans="1:16" x14ac:dyDescent="0.3">
      <c r="A1153" s="97" t="s">
        <v>5582</v>
      </c>
      <c r="B1153" s="97" t="s">
        <v>2657</v>
      </c>
      <c r="C1153" s="97" t="s">
        <v>2657</v>
      </c>
      <c r="D1153" s="97" t="s">
        <v>5583</v>
      </c>
      <c r="E1153" s="97" t="s">
        <v>444</v>
      </c>
      <c r="F1153" s="97"/>
      <c r="G1153" s="97"/>
      <c r="H1153" s="97" t="s">
        <v>437</v>
      </c>
      <c r="I1153" s="97" t="s">
        <v>5584</v>
      </c>
      <c r="J1153" s="97" t="s">
        <v>439</v>
      </c>
      <c r="K1153" s="97">
        <v>230987.484</v>
      </c>
      <c r="L1153" s="97">
        <v>416765</v>
      </c>
      <c r="M1153" s="97">
        <v>630932.68969999999</v>
      </c>
      <c r="N1153" s="97">
        <v>916752.45120000001</v>
      </c>
      <c r="O1153" s="97">
        <v>54.997404920000001</v>
      </c>
      <c r="P1153" s="97">
        <v>-7.5165746049999997</v>
      </c>
    </row>
    <row r="1154" spans="1:16" x14ac:dyDescent="0.3">
      <c r="A1154" s="97" t="s">
        <v>5585</v>
      </c>
      <c r="B1154" s="97" t="s">
        <v>5586</v>
      </c>
      <c r="C1154" s="97" t="s">
        <v>5587</v>
      </c>
      <c r="D1154" s="97" t="s">
        <v>5237</v>
      </c>
      <c r="E1154" s="97" t="s">
        <v>436</v>
      </c>
      <c r="F1154" s="97"/>
      <c r="G1154" s="97"/>
      <c r="H1154" s="97" t="s">
        <v>437</v>
      </c>
      <c r="I1154" s="97" t="s">
        <v>5588</v>
      </c>
      <c r="J1154" s="97" t="s">
        <v>439</v>
      </c>
      <c r="K1154" s="97">
        <v>246775.641</v>
      </c>
      <c r="L1154" s="97">
        <v>444560.81300000002</v>
      </c>
      <c r="M1154" s="97">
        <v>646717.59279999998</v>
      </c>
      <c r="N1154" s="97">
        <v>944542.19209999999</v>
      </c>
      <c r="O1154" s="97">
        <v>55.245824710000001</v>
      </c>
      <c r="P1154" s="97">
        <v>-7.2653337699999998</v>
      </c>
    </row>
    <row r="1155" spans="1:16" x14ac:dyDescent="0.3">
      <c r="A1155" s="97" t="s">
        <v>5589</v>
      </c>
      <c r="B1155" s="97" t="s">
        <v>5590</v>
      </c>
      <c r="C1155" s="97" t="s">
        <v>5590</v>
      </c>
      <c r="D1155" s="97" t="s">
        <v>4549</v>
      </c>
      <c r="E1155" s="97" t="s">
        <v>437</v>
      </c>
      <c r="F1155" s="97"/>
      <c r="G1155" s="97"/>
      <c r="H1155" s="97" t="s">
        <v>437</v>
      </c>
      <c r="I1155" s="97" t="s">
        <v>5591</v>
      </c>
      <c r="J1155" s="97" t="s">
        <v>439</v>
      </c>
      <c r="K1155" s="97">
        <v>179122.40599999999</v>
      </c>
      <c r="L1155" s="97">
        <v>400433.53100000002</v>
      </c>
      <c r="M1155" s="97">
        <v>579078.69920000003</v>
      </c>
      <c r="N1155" s="97">
        <v>900424.77560000005</v>
      </c>
      <c r="O1155" s="97">
        <v>54.851231429999999</v>
      </c>
      <c r="P1155" s="97">
        <v>-8.3257804929999999</v>
      </c>
    </row>
    <row r="1156" spans="1:16" x14ac:dyDescent="0.3">
      <c r="A1156" s="97" t="s">
        <v>5592</v>
      </c>
      <c r="B1156" s="97" t="s">
        <v>5593</v>
      </c>
      <c r="C1156" s="97" t="s">
        <v>5594</v>
      </c>
      <c r="D1156" s="97" t="s">
        <v>5595</v>
      </c>
      <c r="E1156" s="97" t="s">
        <v>4773</v>
      </c>
      <c r="F1156" s="97"/>
      <c r="G1156" s="97"/>
      <c r="H1156" s="97" t="s">
        <v>247</v>
      </c>
      <c r="I1156" s="97" t="s">
        <v>5596</v>
      </c>
      <c r="J1156" s="97" t="s">
        <v>249</v>
      </c>
      <c r="K1156" s="97">
        <v>306739.31300000002</v>
      </c>
      <c r="L1156" s="97">
        <v>245646.95300000001</v>
      </c>
      <c r="M1156" s="97">
        <v>706667.29020000005</v>
      </c>
      <c r="N1156" s="97">
        <v>745670.86899999995</v>
      </c>
      <c r="O1156" s="97">
        <v>53.450302139999998</v>
      </c>
      <c r="P1156" s="97">
        <v>-6.394100603</v>
      </c>
    </row>
    <row r="1157" spans="1:16" x14ac:dyDescent="0.3">
      <c r="A1157" s="97" t="s">
        <v>5597</v>
      </c>
      <c r="B1157" s="97" t="s">
        <v>5598</v>
      </c>
      <c r="C1157" s="97" t="s">
        <v>5599</v>
      </c>
      <c r="D1157" s="97" t="s">
        <v>5600</v>
      </c>
      <c r="E1157" s="97" t="s">
        <v>210</v>
      </c>
      <c r="F1157" s="97"/>
      <c r="G1157" s="97"/>
      <c r="H1157" s="97" t="s">
        <v>211</v>
      </c>
      <c r="I1157" s="97" t="s">
        <v>5601</v>
      </c>
      <c r="J1157" s="97" t="s">
        <v>213</v>
      </c>
      <c r="K1157" s="97">
        <v>247596.375</v>
      </c>
      <c r="L1157" s="97">
        <v>139367.625</v>
      </c>
      <c r="M1157" s="97">
        <v>647536.52469999995</v>
      </c>
      <c r="N1157" s="97">
        <v>639414.75049999997</v>
      </c>
      <c r="O1157" s="97">
        <v>52.504049420000001</v>
      </c>
      <c r="P1157" s="97">
        <v>-7.2998145540000001</v>
      </c>
    </row>
    <row r="1158" spans="1:16" x14ac:dyDescent="0.3">
      <c r="A1158" s="97" t="s">
        <v>5602</v>
      </c>
      <c r="B1158" s="97" t="s">
        <v>5603</v>
      </c>
      <c r="C1158" s="97" t="s">
        <v>5604</v>
      </c>
      <c r="D1158" s="97" t="s">
        <v>5605</v>
      </c>
      <c r="E1158" s="97" t="s">
        <v>5606</v>
      </c>
      <c r="F1158" s="97" t="s">
        <v>713</v>
      </c>
      <c r="G1158" s="97" t="s">
        <v>514</v>
      </c>
      <c r="H1158" s="97" t="s">
        <v>515</v>
      </c>
      <c r="I1158" s="97" t="s">
        <v>5607</v>
      </c>
      <c r="J1158" s="97" t="s">
        <v>517</v>
      </c>
      <c r="K1158" s="97">
        <v>300419.09399999998</v>
      </c>
      <c r="L1158" s="97">
        <v>131322.42199999999</v>
      </c>
      <c r="M1158" s="97">
        <v>700347.82460000005</v>
      </c>
      <c r="N1158" s="97">
        <v>631370.99849999999</v>
      </c>
      <c r="O1158" s="97">
        <v>52.424616440000001</v>
      </c>
      <c r="P1158" s="97">
        <v>-6.524560556</v>
      </c>
    </row>
    <row r="1159" spans="1:16" x14ac:dyDescent="0.3">
      <c r="A1159" s="97" t="s">
        <v>5608</v>
      </c>
      <c r="B1159" s="97" t="s">
        <v>5609</v>
      </c>
      <c r="C1159" s="97" t="s">
        <v>5610</v>
      </c>
      <c r="D1159" s="97" t="s">
        <v>5611</v>
      </c>
      <c r="E1159" s="97" t="s">
        <v>693</v>
      </c>
      <c r="F1159" s="97" t="s">
        <v>5612</v>
      </c>
      <c r="G1159" s="97"/>
      <c r="H1159" s="97" t="s">
        <v>437</v>
      </c>
      <c r="I1159" s="97" t="s">
        <v>5613</v>
      </c>
      <c r="J1159" s="97" t="s">
        <v>439</v>
      </c>
      <c r="K1159" s="97">
        <v>181304.016</v>
      </c>
      <c r="L1159" s="97">
        <v>417314.71899999998</v>
      </c>
      <c r="M1159" s="97">
        <v>581259.92850000004</v>
      </c>
      <c r="N1159" s="97">
        <v>917302.31469999999</v>
      </c>
      <c r="O1159" s="97">
        <v>55.002952960000002</v>
      </c>
      <c r="P1159" s="97">
        <v>-8.2929151490000006</v>
      </c>
    </row>
    <row r="1160" spans="1:16" x14ac:dyDescent="0.3">
      <c r="A1160" s="97" t="s">
        <v>5614</v>
      </c>
      <c r="B1160" s="97" t="s">
        <v>5615</v>
      </c>
      <c r="C1160" s="97" t="s">
        <v>5616</v>
      </c>
      <c r="D1160" s="97" t="s">
        <v>5617</v>
      </c>
      <c r="E1160" s="97" t="s">
        <v>854</v>
      </c>
      <c r="F1160" s="97" t="s">
        <v>465</v>
      </c>
      <c r="G1160" s="97"/>
      <c r="H1160" s="97" t="s">
        <v>466</v>
      </c>
      <c r="I1160" s="97" t="s">
        <v>5618</v>
      </c>
      <c r="J1160" s="97" t="s">
        <v>468</v>
      </c>
      <c r="K1160" s="97">
        <v>91899.085999999996</v>
      </c>
      <c r="L1160" s="97">
        <v>282381.25</v>
      </c>
      <c r="M1160" s="97">
        <v>491873.54550000001</v>
      </c>
      <c r="N1160" s="97">
        <v>782398.39870000002</v>
      </c>
      <c r="O1160" s="97">
        <v>53.779923230000001</v>
      </c>
      <c r="P1160" s="97">
        <v>-9.6406016650000002</v>
      </c>
    </row>
    <row r="1161" spans="1:16" x14ac:dyDescent="0.3">
      <c r="A1161" s="97" t="s">
        <v>5619</v>
      </c>
      <c r="B1161" s="97" t="s">
        <v>5620</v>
      </c>
      <c r="C1161" s="97" t="s">
        <v>5620</v>
      </c>
      <c r="D1161" s="97" t="s">
        <v>5621</v>
      </c>
      <c r="E1161" s="97" t="s">
        <v>713</v>
      </c>
      <c r="F1161" s="97" t="s">
        <v>514</v>
      </c>
      <c r="G1161" s="97"/>
      <c r="H1161" s="97" t="s">
        <v>515</v>
      </c>
      <c r="I1161" s="97" t="s">
        <v>5622</v>
      </c>
      <c r="J1161" s="97" t="s">
        <v>517</v>
      </c>
      <c r="K1161" s="97">
        <v>285312.5</v>
      </c>
      <c r="L1161" s="97">
        <v>146863.766</v>
      </c>
      <c r="M1161" s="97">
        <v>685244.56680000003</v>
      </c>
      <c r="N1161" s="97">
        <v>646909.07550000004</v>
      </c>
      <c r="O1161" s="97">
        <v>52.566804500000003</v>
      </c>
      <c r="P1161" s="97">
        <v>-6.7425874109999997</v>
      </c>
    </row>
    <row r="1162" spans="1:16" x14ac:dyDescent="0.3">
      <c r="A1162" s="97" t="s">
        <v>5623</v>
      </c>
      <c r="B1162" s="97" t="s">
        <v>5624</v>
      </c>
      <c r="C1162" s="97" t="s">
        <v>5625</v>
      </c>
      <c r="D1162" s="97" t="s">
        <v>5626</v>
      </c>
      <c r="E1162" s="97" t="s">
        <v>5237</v>
      </c>
      <c r="F1162" s="97" t="s">
        <v>436</v>
      </c>
      <c r="G1162" s="97"/>
      <c r="H1162" s="97" t="s">
        <v>437</v>
      </c>
      <c r="I1162" s="97" t="s">
        <v>5627</v>
      </c>
      <c r="J1162" s="97" t="s">
        <v>439</v>
      </c>
      <c r="K1162" s="97">
        <v>243915.516</v>
      </c>
      <c r="L1162" s="97">
        <v>447328.03100000002</v>
      </c>
      <c r="M1162" s="97">
        <v>643858.09849999996</v>
      </c>
      <c r="N1162" s="97">
        <v>947308.82909999997</v>
      </c>
      <c r="O1162" s="97">
        <v>55.270940889999999</v>
      </c>
      <c r="P1162" s="97">
        <v>-7.3098669059999999</v>
      </c>
    </row>
    <row r="1163" spans="1:16" x14ac:dyDescent="0.3">
      <c r="A1163" s="97" t="s">
        <v>5628</v>
      </c>
      <c r="B1163" s="97" t="s">
        <v>5629</v>
      </c>
      <c r="C1163" s="97" t="s">
        <v>5630</v>
      </c>
      <c r="D1163" s="97" t="s">
        <v>5631</v>
      </c>
      <c r="E1163" s="97" t="s">
        <v>694</v>
      </c>
      <c r="F1163" s="97"/>
      <c r="G1163" s="97"/>
      <c r="H1163" s="97" t="s">
        <v>437</v>
      </c>
      <c r="I1163" s="97" t="s">
        <v>5632</v>
      </c>
      <c r="J1163" s="97" t="s">
        <v>439</v>
      </c>
      <c r="K1163" s="97">
        <v>186756.95300000001</v>
      </c>
      <c r="L1163" s="97">
        <v>406710.81300000002</v>
      </c>
      <c r="M1163" s="97">
        <v>586711.63450000004</v>
      </c>
      <c r="N1163" s="97">
        <v>906700.66469999996</v>
      </c>
      <c r="O1163" s="97">
        <v>54.907878240000002</v>
      </c>
      <c r="P1163" s="97">
        <v>-8.2072128129999999</v>
      </c>
    </row>
    <row r="1164" spans="1:16" x14ac:dyDescent="0.3">
      <c r="A1164" s="97" t="s">
        <v>5633</v>
      </c>
      <c r="B1164" s="97" t="s">
        <v>5634</v>
      </c>
      <c r="C1164" s="97" t="s">
        <v>5635</v>
      </c>
      <c r="D1164" s="97" t="s">
        <v>5636</v>
      </c>
      <c r="E1164" s="97" t="s">
        <v>274</v>
      </c>
      <c r="F1164" s="97" t="s">
        <v>275</v>
      </c>
      <c r="G1164" s="97"/>
      <c r="H1164" s="97" t="s">
        <v>276</v>
      </c>
      <c r="I1164" s="97" t="s">
        <v>5637</v>
      </c>
      <c r="J1164" s="97" t="s">
        <v>278</v>
      </c>
      <c r="K1164" s="97">
        <v>244777.43799999999</v>
      </c>
      <c r="L1164" s="97">
        <v>248284.766</v>
      </c>
      <c r="M1164" s="97">
        <v>644718.777</v>
      </c>
      <c r="N1164" s="97">
        <v>748308.4436</v>
      </c>
      <c r="O1164" s="97">
        <v>53.48289948</v>
      </c>
      <c r="P1164" s="97">
        <v>-7.3262541150000002</v>
      </c>
    </row>
    <row r="1165" spans="1:16" x14ac:dyDescent="0.3">
      <c r="A1165" s="97" t="s">
        <v>5638</v>
      </c>
      <c r="B1165" s="97" t="s">
        <v>5639</v>
      </c>
      <c r="C1165" s="97" t="s">
        <v>5640</v>
      </c>
      <c r="D1165" s="97" t="s">
        <v>5641</v>
      </c>
      <c r="E1165" s="97" t="s">
        <v>713</v>
      </c>
      <c r="F1165" s="97" t="s">
        <v>514</v>
      </c>
      <c r="G1165" s="97"/>
      <c r="H1165" s="97" t="s">
        <v>515</v>
      </c>
      <c r="I1165" s="97" t="s">
        <v>5642</v>
      </c>
      <c r="J1165" s="97" t="s">
        <v>517</v>
      </c>
      <c r="K1165" s="97">
        <v>312400.18800000002</v>
      </c>
      <c r="L1165" s="97">
        <v>133924.82800000001</v>
      </c>
      <c r="M1165" s="97">
        <v>712326.35219999996</v>
      </c>
      <c r="N1165" s="97">
        <v>633972.78029999998</v>
      </c>
      <c r="O1165" s="97">
        <v>52.445664170000001</v>
      </c>
      <c r="P1165" s="97">
        <v>-6.3476381679999996</v>
      </c>
    </row>
    <row r="1166" spans="1:16" x14ac:dyDescent="0.3">
      <c r="A1166" s="97" t="s">
        <v>5643</v>
      </c>
      <c r="B1166" s="97" t="s">
        <v>5644</v>
      </c>
      <c r="C1166" s="97" t="s">
        <v>5645</v>
      </c>
      <c r="D1166" s="97" t="s">
        <v>1058</v>
      </c>
      <c r="E1166" s="97" t="s">
        <v>131</v>
      </c>
      <c r="F1166" s="97"/>
      <c r="G1166" s="97"/>
      <c r="H1166" s="97" t="s">
        <v>123</v>
      </c>
      <c r="I1166" s="97" t="s">
        <v>5646</v>
      </c>
      <c r="J1166" s="97" t="s">
        <v>125</v>
      </c>
      <c r="K1166" s="97">
        <v>279340.5</v>
      </c>
      <c r="L1166" s="97">
        <v>324107.06300000002</v>
      </c>
      <c r="M1166" s="97">
        <v>679274.79689999996</v>
      </c>
      <c r="N1166" s="97">
        <v>824114.22089999996</v>
      </c>
      <c r="O1166" s="97">
        <v>54.15988746</v>
      </c>
      <c r="P1166" s="97">
        <v>-6.7861942510000004</v>
      </c>
    </row>
    <row r="1167" spans="1:16" x14ac:dyDescent="0.3">
      <c r="A1167" s="97" t="s">
        <v>5647</v>
      </c>
      <c r="B1167" s="97" t="s">
        <v>5648</v>
      </c>
      <c r="C1167" s="97" t="s">
        <v>5649</v>
      </c>
      <c r="D1167" s="97" t="s">
        <v>5650</v>
      </c>
      <c r="E1167" s="97" t="s">
        <v>3379</v>
      </c>
      <c r="F1167" s="97" t="s">
        <v>182</v>
      </c>
      <c r="G1167" s="97">
        <v>137</v>
      </c>
      <c r="H1167" s="97" t="s">
        <v>175</v>
      </c>
      <c r="I1167" s="97" t="s">
        <v>5651</v>
      </c>
      <c r="J1167" s="97" t="s">
        <v>177</v>
      </c>
      <c r="K1167" s="97">
        <v>326642.81300000002</v>
      </c>
      <c r="L1167" s="97">
        <v>256844.641</v>
      </c>
      <c r="M1167" s="97">
        <v>726566.56209999998</v>
      </c>
      <c r="N1167" s="97">
        <v>756866.03890000004</v>
      </c>
      <c r="O1167" s="97">
        <v>53.546452809999998</v>
      </c>
      <c r="P1167" s="97">
        <v>-6.0901657370000004</v>
      </c>
    </row>
    <row r="1168" spans="1:16" x14ac:dyDescent="0.3">
      <c r="A1168" s="97" t="s">
        <v>5652</v>
      </c>
      <c r="B1168" s="97" t="s">
        <v>5653</v>
      </c>
      <c r="C1168" s="97" t="s">
        <v>5653</v>
      </c>
      <c r="D1168" s="97" t="s">
        <v>5654</v>
      </c>
      <c r="E1168" s="97" t="s">
        <v>5500</v>
      </c>
      <c r="F1168" s="97" t="s">
        <v>506</v>
      </c>
      <c r="G1168" s="97" t="s">
        <v>202</v>
      </c>
      <c r="H1168" s="97" t="s">
        <v>203</v>
      </c>
      <c r="I1168" s="97" t="s">
        <v>5655</v>
      </c>
      <c r="J1168" s="97" t="s">
        <v>205</v>
      </c>
      <c r="K1168" s="97">
        <v>288274.25</v>
      </c>
      <c r="L1168" s="97">
        <v>232184.56299999999</v>
      </c>
      <c r="M1168" s="97">
        <v>688206.13320000004</v>
      </c>
      <c r="N1168" s="97">
        <v>732211.47750000004</v>
      </c>
      <c r="O1168" s="97">
        <v>53.332789089999999</v>
      </c>
      <c r="P1168" s="97">
        <v>-6.6757063749999999</v>
      </c>
    </row>
    <row r="1169" spans="1:16" x14ac:dyDescent="0.3">
      <c r="A1169" s="97" t="s">
        <v>5656</v>
      </c>
      <c r="B1169" s="97" t="s">
        <v>5657</v>
      </c>
      <c r="C1169" s="97" t="s">
        <v>5657</v>
      </c>
      <c r="D1169" s="97" t="s">
        <v>5658</v>
      </c>
      <c r="E1169" s="97" t="s">
        <v>5659</v>
      </c>
      <c r="F1169" s="97" t="s">
        <v>1610</v>
      </c>
      <c r="G1169" s="97" t="s">
        <v>436</v>
      </c>
      <c r="H1169" s="97" t="s">
        <v>437</v>
      </c>
      <c r="I1169" s="97" t="s">
        <v>5660</v>
      </c>
      <c r="J1169" s="97" t="s">
        <v>439</v>
      </c>
      <c r="K1169" s="97">
        <v>228290.90599999999</v>
      </c>
      <c r="L1169" s="97">
        <v>432305.71899999998</v>
      </c>
      <c r="M1169" s="97">
        <v>628236.77500000002</v>
      </c>
      <c r="N1169" s="97">
        <v>932289.83620000002</v>
      </c>
      <c r="O1169" s="97">
        <v>55.137154080000002</v>
      </c>
      <c r="P1169" s="97">
        <v>-7.5571671199999999</v>
      </c>
    </row>
    <row r="1170" spans="1:16" x14ac:dyDescent="0.3">
      <c r="A1170" s="97" t="s">
        <v>5661</v>
      </c>
      <c r="B1170" s="97" t="s">
        <v>5662</v>
      </c>
      <c r="C1170" s="97" t="s">
        <v>4420</v>
      </c>
      <c r="D1170" s="97" t="s">
        <v>5663</v>
      </c>
      <c r="E1170" s="97" t="s">
        <v>443</v>
      </c>
      <c r="F1170" s="97" t="s">
        <v>444</v>
      </c>
      <c r="G1170" s="97"/>
      <c r="H1170" s="97" t="s">
        <v>437</v>
      </c>
      <c r="I1170" s="97" t="s">
        <v>5664</v>
      </c>
      <c r="J1170" s="97" t="s">
        <v>439</v>
      </c>
      <c r="K1170" s="97">
        <v>234753.98800000001</v>
      </c>
      <c r="L1170" s="97">
        <v>431973.283</v>
      </c>
      <c r="M1170" s="97">
        <v>634698.46290000004</v>
      </c>
      <c r="N1170" s="97">
        <v>931957.43759999995</v>
      </c>
      <c r="O1170" s="97">
        <v>55.133757590000002</v>
      </c>
      <c r="P1170" s="97">
        <v>-7.455874734</v>
      </c>
    </row>
    <row r="1171" spans="1:16" x14ac:dyDescent="0.3">
      <c r="A1171" s="97" t="s">
        <v>5665</v>
      </c>
      <c r="B1171" s="97" t="s">
        <v>5666</v>
      </c>
      <c r="C1171" s="97" t="s">
        <v>5667</v>
      </c>
      <c r="D1171" s="97" t="s">
        <v>5668</v>
      </c>
      <c r="E1171" s="97" t="s">
        <v>2663</v>
      </c>
      <c r="F1171" s="97" t="s">
        <v>305</v>
      </c>
      <c r="G1171" s="97" t="s">
        <v>306</v>
      </c>
      <c r="H1171" s="97" t="s">
        <v>307</v>
      </c>
      <c r="I1171" s="97" t="s">
        <v>5669</v>
      </c>
      <c r="J1171" s="97" t="s">
        <v>309</v>
      </c>
      <c r="K1171" s="97">
        <v>144458.9</v>
      </c>
      <c r="L1171" s="97">
        <v>235530.2</v>
      </c>
      <c r="M1171" s="97">
        <v>544421.78280000004</v>
      </c>
      <c r="N1171" s="97">
        <v>735557.16260000004</v>
      </c>
      <c r="O1171" s="97">
        <v>53.367284159999997</v>
      </c>
      <c r="P1171" s="97">
        <v>-8.8350914859999996</v>
      </c>
    </row>
    <row r="1172" spans="1:16" x14ac:dyDescent="0.3">
      <c r="A1172" s="97" t="s">
        <v>5670</v>
      </c>
      <c r="B1172" s="97" t="s">
        <v>5671</v>
      </c>
      <c r="C1172" s="97" t="s">
        <v>5672</v>
      </c>
      <c r="D1172" s="97" t="s">
        <v>5673</v>
      </c>
      <c r="E1172" s="97" t="s">
        <v>2067</v>
      </c>
      <c r="F1172" s="97" t="s">
        <v>2068</v>
      </c>
      <c r="G1172" s="97">
        <v>109</v>
      </c>
      <c r="H1172" s="97" t="s">
        <v>175</v>
      </c>
      <c r="I1172" s="97" t="s">
        <v>5674</v>
      </c>
      <c r="J1172" s="97" t="s">
        <v>198</v>
      </c>
      <c r="K1172" s="97">
        <v>316021.3</v>
      </c>
      <c r="L1172" s="97">
        <v>237463.67300000001</v>
      </c>
      <c r="M1172" s="97">
        <v>715947.23419999995</v>
      </c>
      <c r="N1172" s="97">
        <v>737489.30260000005</v>
      </c>
      <c r="O1172" s="97">
        <v>53.374850780000003</v>
      </c>
      <c r="P1172" s="97">
        <v>-6.2574645130000004</v>
      </c>
    </row>
    <row r="1173" spans="1:16" x14ac:dyDescent="0.3">
      <c r="A1173" s="97" t="s">
        <v>5675</v>
      </c>
      <c r="B1173" s="97" t="s">
        <v>5676</v>
      </c>
      <c r="C1173" s="97" t="s">
        <v>5677</v>
      </c>
      <c r="D1173" s="97" t="s">
        <v>1742</v>
      </c>
      <c r="E1173" s="97" t="s">
        <v>137</v>
      </c>
      <c r="F1173" s="97"/>
      <c r="G1173" s="97"/>
      <c r="H1173" s="97" t="s">
        <v>138</v>
      </c>
      <c r="I1173" s="97" t="s">
        <v>5678</v>
      </c>
      <c r="J1173" s="97" t="s">
        <v>140</v>
      </c>
      <c r="K1173" s="97">
        <v>138846.109</v>
      </c>
      <c r="L1173" s="97">
        <v>53586.707000000002</v>
      </c>
      <c r="M1173" s="97">
        <v>538809.21499999997</v>
      </c>
      <c r="N1173" s="97">
        <v>553652.89540000004</v>
      </c>
      <c r="O1173" s="97">
        <v>51.731886279999998</v>
      </c>
      <c r="P1173" s="97">
        <v>-8.8858667960000002</v>
      </c>
    </row>
    <row r="1174" spans="1:16" x14ac:dyDescent="0.3">
      <c r="A1174" s="97" t="s">
        <v>5679</v>
      </c>
      <c r="B1174" s="97" t="s">
        <v>5680</v>
      </c>
      <c r="C1174" s="97" t="s">
        <v>2243</v>
      </c>
      <c r="D1174" s="97" t="s">
        <v>5681</v>
      </c>
      <c r="E1174" s="97" t="s">
        <v>217</v>
      </c>
      <c r="F1174" s="97" t="s">
        <v>4053</v>
      </c>
      <c r="G1174" s="97"/>
      <c r="H1174" s="97" t="s">
        <v>211</v>
      </c>
      <c r="I1174" s="97" t="s">
        <v>5682</v>
      </c>
      <c r="J1174" s="97" t="s">
        <v>213</v>
      </c>
      <c r="K1174" s="97">
        <v>240272.54699999999</v>
      </c>
      <c r="L1174" s="97">
        <v>167491.625</v>
      </c>
      <c r="M1174" s="97">
        <v>640214.42460000003</v>
      </c>
      <c r="N1174" s="97">
        <v>667532.73179999995</v>
      </c>
      <c r="O1174" s="97">
        <v>52.757349589999997</v>
      </c>
      <c r="P1174" s="97">
        <v>-7.4042355080000002</v>
      </c>
    </row>
    <row r="1175" spans="1:16" x14ac:dyDescent="0.3">
      <c r="A1175" s="97" t="s">
        <v>5683</v>
      </c>
      <c r="B1175" s="97" t="s">
        <v>5684</v>
      </c>
      <c r="C1175" s="97" t="s">
        <v>5685</v>
      </c>
      <c r="D1175" s="97" t="s">
        <v>5686</v>
      </c>
      <c r="E1175" s="97" t="s">
        <v>274</v>
      </c>
      <c r="F1175" s="97" t="s">
        <v>275</v>
      </c>
      <c r="G1175" s="97"/>
      <c r="H1175" s="97" t="s">
        <v>276</v>
      </c>
      <c r="I1175" s="97" t="s">
        <v>5687</v>
      </c>
      <c r="J1175" s="97" t="s">
        <v>278</v>
      </c>
      <c r="K1175" s="97">
        <v>251758.32800000001</v>
      </c>
      <c r="L1175" s="97">
        <v>266940.46899999998</v>
      </c>
      <c r="M1175" s="97">
        <v>651698.26260000002</v>
      </c>
      <c r="N1175" s="97">
        <v>766960.09019999998</v>
      </c>
      <c r="O1175" s="97">
        <v>53.64985969</v>
      </c>
      <c r="P1175" s="97">
        <v>-7.2180236740000003</v>
      </c>
    </row>
    <row r="1176" spans="1:16" x14ac:dyDescent="0.3">
      <c r="A1176" s="97" t="s">
        <v>5688</v>
      </c>
      <c r="B1176" s="97" t="s">
        <v>5689</v>
      </c>
      <c r="C1176" s="97" t="s">
        <v>5689</v>
      </c>
      <c r="D1176" s="97" t="s">
        <v>5690</v>
      </c>
      <c r="E1176" s="97" t="s">
        <v>694</v>
      </c>
      <c r="F1176" s="97"/>
      <c r="G1176" s="97"/>
      <c r="H1176" s="97" t="s">
        <v>437</v>
      </c>
      <c r="I1176" s="97" t="s">
        <v>5691</v>
      </c>
      <c r="J1176" s="97" t="s">
        <v>439</v>
      </c>
      <c r="K1176" s="97">
        <v>172188.40599999999</v>
      </c>
      <c r="L1176" s="97">
        <v>388838.75</v>
      </c>
      <c r="M1176" s="97">
        <v>572146.13170000003</v>
      </c>
      <c r="N1176" s="97">
        <v>888832.52969999996</v>
      </c>
      <c r="O1176" s="97">
        <v>54.746743500000001</v>
      </c>
      <c r="P1176" s="97">
        <v>-8.4326157310000003</v>
      </c>
    </row>
    <row r="1177" spans="1:16" x14ac:dyDescent="0.3">
      <c r="A1177" s="97" t="s">
        <v>5692</v>
      </c>
      <c r="B1177" s="97" t="s">
        <v>5693</v>
      </c>
      <c r="C1177" s="97" t="s">
        <v>5694</v>
      </c>
      <c r="D1177" s="97" t="s">
        <v>5695</v>
      </c>
      <c r="E1177" s="97" t="s">
        <v>1040</v>
      </c>
      <c r="F1177" s="97"/>
      <c r="G1177" s="97"/>
      <c r="H1177" s="97" t="s">
        <v>151</v>
      </c>
      <c r="I1177" s="97" t="s">
        <v>5696</v>
      </c>
      <c r="J1177" s="97" t="s">
        <v>153</v>
      </c>
      <c r="K1177" s="97">
        <v>83903.815000000002</v>
      </c>
      <c r="L1177" s="97">
        <v>114269.167</v>
      </c>
      <c r="M1177" s="97">
        <v>483879.08649999998</v>
      </c>
      <c r="N1177" s="97">
        <v>614322.58490000002</v>
      </c>
      <c r="O1177" s="97">
        <v>52.26832512</v>
      </c>
      <c r="P1177" s="97">
        <v>-9.7013594380000008</v>
      </c>
    </row>
    <row r="1178" spans="1:16" x14ac:dyDescent="0.3">
      <c r="A1178" s="97" t="s">
        <v>5697</v>
      </c>
      <c r="B1178" s="97" t="s">
        <v>5698</v>
      </c>
      <c r="C1178" s="97" t="s">
        <v>5699</v>
      </c>
      <c r="D1178" s="97" t="s">
        <v>5700</v>
      </c>
      <c r="E1178" s="97" t="s">
        <v>5701</v>
      </c>
      <c r="F1178" s="97" t="s">
        <v>1216</v>
      </c>
      <c r="G1178" s="97"/>
      <c r="H1178" s="97" t="s">
        <v>290</v>
      </c>
      <c r="I1178" s="97" t="s">
        <v>5702</v>
      </c>
      <c r="J1178" s="97" t="s">
        <v>292</v>
      </c>
      <c r="K1178" s="97">
        <v>326509.93800000002</v>
      </c>
      <c r="L1178" s="97">
        <v>218160.43799999999</v>
      </c>
      <c r="M1178" s="97">
        <v>726433.51040000003</v>
      </c>
      <c r="N1178" s="97">
        <v>718190.17039999994</v>
      </c>
      <c r="O1178" s="97">
        <v>53.199100469999998</v>
      </c>
      <c r="P1178" s="97">
        <v>-6.1076375440000001</v>
      </c>
    </row>
    <row r="1179" spans="1:16" x14ac:dyDescent="0.3">
      <c r="A1179" s="97" t="s">
        <v>5703</v>
      </c>
      <c r="B1179" s="97" t="s">
        <v>5704</v>
      </c>
      <c r="C1179" s="97" t="s">
        <v>5705</v>
      </c>
      <c r="D1179" s="97" t="s">
        <v>5706</v>
      </c>
      <c r="E1179" s="97" t="s">
        <v>4053</v>
      </c>
      <c r="F1179" s="97" t="s">
        <v>4053</v>
      </c>
      <c r="G1179" s="97" t="s">
        <v>2445</v>
      </c>
      <c r="H1179" s="97" t="s">
        <v>211</v>
      </c>
      <c r="I1179" s="97" t="s">
        <v>5707</v>
      </c>
      <c r="J1179" s="97" t="s">
        <v>213</v>
      </c>
      <c r="K1179" s="97">
        <v>259001.06299999999</v>
      </c>
      <c r="L1179" s="97">
        <v>116033.734</v>
      </c>
      <c r="M1179" s="97">
        <v>658938.63170000003</v>
      </c>
      <c r="N1179" s="97">
        <v>616085.82420000003</v>
      </c>
      <c r="O1179" s="97">
        <v>52.293271590000003</v>
      </c>
      <c r="P1179" s="97">
        <v>-7.1359921020000003</v>
      </c>
    </row>
    <row r="1180" spans="1:16" x14ac:dyDescent="0.3">
      <c r="A1180" s="97" t="s">
        <v>5708</v>
      </c>
      <c r="B1180" s="97" t="s">
        <v>5709</v>
      </c>
      <c r="C1180" s="97" t="s">
        <v>5709</v>
      </c>
      <c r="D1180" s="97" t="s">
        <v>5710</v>
      </c>
      <c r="E1180" s="97" t="s">
        <v>3493</v>
      </c>
      <c r="F1180" s="97"/>
      <c r="G1180" s="97"/>
      <c r="H1180" s="97" t="s">
        <v>138</v>
      </c>
      <c r="I1180" s="97" t="s">
        <v>5711</v>
      </c>
      <c r="J1180" s="97" t="s">
        <v>140</v>
      </c>
      <c r="K1180" s="97">
        <v>131621.07800000001</v>
      </c>
      <c r="L1180" s="97">
        <v>60526.042999999998</v>
      </c>
      <c r="M1180" s="97">
        <v>531585.77780000004</v>
      </c>
      <c r="N1180" s="97">
        <v>560590.77639999997</v>
      </c>
      <c r="O1180" s="97">
        <v>51.793409240000003</v>
      </c>
      <c r="P1180" s="97">
        <v>-8.9917909569999992</v>
      </c>
    </row>
    <row r="1181" spans="1:16" x14ac:dyDescent="0.3">
      <c r="A1181" s="97" t="s">
        <v>5712</v>
      </c>
      <c r="B1181" s="97" t="s">
        <v>5713</v>
      </c>
      <c r="C1181" s="97" t="s">
        <v>5714</v>
      </c>
      <c r="D1181" s="97" t="s">
        <v>5715</v>
      </c>
      <c r="E1181" s="97" t="s">
        <v>514</v>
      </c>
      <c r="F1181" s="97"/>
      <c r="G1181" s="97"/>
      <c r="H1181" s="97" t="s">
        <v>515</v>
      </c>
      <c r="I1181" s="97" t="s">
        <v>5716</v>
      </c>
      <c r="J1181" s="97" t="s">
        <v>517</v>
      </c>
      <c r="K1181" s="97">
        <v>309669.28100000002</v>
      </c>
      <c r="L1181" s="97">
        <v>115770.031</v>
      </c>
      <c r="M1181" s="97">
        <v>709595.93680000002</v>
      </c>
      <c r="N1181" s="97">
        <v>615821.90800000005</v>
      </c>
      <c r="O1181" s="97">
        <v>52.283135100000003</v>
      </c>
      <c r="P1181" s="97">
        <v>-6.3937130560000002</v>
      </c>
    </row>
    <row r="1182" spans="1:16" x14ac:dyDescent="0.3">
      <c r="A1182" s="97" t="s">
        <v>5717</v>
      </c>
      <c r="B1182" s="97" t="s">
        <v>5718</v>
      </c>
      <c r="C1182" s="97" t="s">
        <v>5719</v>
      </c>
      <c r="D1182" s="97" t="s">
        <v>5720</v>
      </c>
      <c r="E1182" s="97" t="s">
        <v>5237</v>
      </c>
      <c r="F1182" s="97" t="s">
        <v>436</v>
      </c>
      <c r="G1182" s="97"/>
      <c r="H1182" s="97" t="s">
        <v>437</v>
      </c>
      <c r="I1182" s="97" t="s">
        <v>5721</v>
      </c>
      <c r="J1182" s="97" t="s">
        <v>439</v>
      </c>
      <c r="K1182" s="97">
        <v>249197.375</v>
      </c>
      <c r="L1182" s="97">
        <v>443533.75</v>
      </c>
      <c r="M1182" s="97">
        <v>649138.79960000003</v>
      </c>
      <c r="N1182" s="97">
        <v>943515.33750000002</v>
      </c>
      <c r="O1182" s="97">
        <v>55.236365110000001</v>
      </c>
      <c r="P1182" s="97">
        <v>-7.2274412760000004</v>
      </c>
    </row>
    <row r="1183" spans="1:16" x14ac:dyDescent="0.3">
      <c r="A1183" s="97" t="s">
        <v>5722</v>
      </c>
      <c r="B1183" s="97" t="s">
        <v>5723</v>
      </c>
      <c r="C1183" s="97" t="s">
        <v>5723</v>
      </c>
      <c r="D1183" s="97" t="s">
        <v>5724</v>
      </c>
      <c r="E1183" s="97" t="s">
        <v>1488</v>
      </c>
      <c r="F1183" s="97" t="s">
        <v>137</v>
      </c>
      <c r="G1183" s="97"/>
      <c r="H1183" s="97" t="s">
        <v>138</v>
      </c>
      <c r="I1183" s="97" t="s">
        <v>5725</v>
      </c>
      <c r="J1183" s="97" t="s">
        <v>140</v>
      </c>
      <c r="K1183" s="97">
        <v>81076.608999999997</v>
      </c>
      <c r="L1183" s="97">
        <v>50585.898000000001</v>
      </c>
      <c r="M1183" s="97">
        <v>481052.13939999999</v>
      </c>
      <c r="N1183" s="97">
        <v>550653.05000000005</v>
      </c>
      <c r="O1183" s="97">
        <v>51.695656839999998</v>
      </c>
      <c r="P1183" s="97">
        <v>-9.7206918009999992</v>
      </c>
    </row>
    <row r="1184" spans="1:16" x14ac:dyDescent="0.3">
      <c r="A1184" s="97" t="s">
        <v>5726</v>
      </c>
      <c r="B1184" s="97" t="s">
        <v>5727</v>
      </c>
      <c r="C1184" s="97" t="s">
        <v>5728</v>
      </c>
      <c r="D1184" s="97" t="s">
        <v>5729</v>
      </c>
      <c r="E1184" s="97" t="s">
        <v>5730</v>
      </c>
      <c r="F1184" s="97" t="s">
        <v>5731</v>
      </c>
      <c r="G1184" s="97"/>
      <c r="H1184" s="97" t="s">
        <v>175</v>
      </c>
      <c r="I1184" s="97" t="s">
        <v>5732</v>
      </c>
      <c r="J1184" s="97" t="s">
        <v>659</v>
      </c>
      <c r="K1184" s="97">
        <v>319613.34299999999</v>
      </c>
      <c r="L1184" s="97">
        <v>227940.788</v>
      </c>
      <c r="M1184" s="97">
        <v>719538.45290000003</v>
      </c>
      <c r="N1184" s="97">
        <v>727968.45010000002</v>
      </c>
      <c r="O1184" s="97">
        <v>53.288529560000001</v>
      </c>
      <c r="P1184" s="97">
        <v>-6.2071123750000003</v>
      </c>
    </row>
    <row r="1185" spans="1:16" x14ac:dyDescent="0.3">
      <c r="A1185" s="97" t="s">
        <v>5733</v>
      </c>
      <c r="B1185" s="97" t="s">
        <v>5734</v>
      </c>
      <c r="C1185" s="97" t="s">
        <v>5735</v>
      </c>
      <c r="D1185" s="97" t="s">
        <v>5736</v>
      </c>
      <c r="E1185" s="97" t="s">
        <v>5737</v>
      </c>
      <c r="F1185" s="97"/>
      <c r="G1185" s="97"/>
      <c r="H1185" s="97" t="s">
        <v>540</v>
      </c>
      <c r="I1185" s="97" t="s">
        <v>5738</v>
      </c>
      <c r="J1185" s="97" t="s">
        <v>542</v>
      </c>
      <c r="K1185" s="97">
        <v>127859.43799999999</v>
      </c>
      <c r="L1185" s="97">
        <v>123710.977</v>
      </c>
      <c r="M1185" s="97">
        <v>527825.29249999998</v>
      </c>
      <c r="N1185" s="97">
        <v>623762.12089999998</v>
      </c>
      <c r="O1185" s="97">
        <v>52.360679380000001</v>
      </c>
      <c r="P1185" s="97">
        <v>-9.059655995</v>
      </c>
    </row>
    <row r="1186" spans="1:16" x14ac:dyDescent="0.3">
      <c r="A1186" s="97" t="s">
        <v>5739</v>
      </c>
      <c r="B1186" s="97" t="s">
        <v>5740</v>
      </c>
      <c r="C1186" s="97" t="s">
        <v>5741</v>
      </c>
      <c r="D1186" s="97" t="s">
        <v>5742</v>
      </c>
      <c r="E1186" s="97" t="s">
        <v>5695</v>
      </c>
      <c r="F1186" s="97" t="s">
        <v>1040</v>
      </c>
      <c r="G1186" s="97"/>
      <c r="H1186" s="97" t="s">
        <v>151</v>
      </c>
      <c r="I1186" s="97" t="s">
        <v>5743</v>
      </c>
      <c r="J1186" s="97" t="s">
        <v>153</v>
      </c>
      <c r="K1186" s="97">
        <v>81331.899999999994</v>
      </c>
      <c r="L1186" s="97">
        <v>112798.39999999999</v>
      </c>
      <c r="M1186" s="97">
        <v>481307.71750000003</v>
      </c>
      <c r="N1186" s="97">
        <v>612852.14879999997</v>
      </c>
      <c r="O1186" s="97">
        <v>52.25456535</v>
      </c>
      <c r="P1186" s="97">
        <v>-9.7384986940000005</v>
      </c>
    </row>
    <row r="1187" spans="1:16" x14ac:dyDescent="0.3">
      <c r="A1187" s="97" t="s">
        <v>5744</v>
      </c>
      <c r="B1187" s="97" t="s">
        <v>5745</v>
      </c>
      <c r="C1187" s="97" t="s">
        <v>5745</v>
      </c>
      <c r="D1187" s="97" t="s">
        <v>5746</v>
      </c>
      <c r="E1187" s="97" t="s">
        <v>693</v>
      </c>
      <c r="F1187" s="97" t="s">
        <v>3400</v>
      </c>
      <c r="G1187" s="97"/>
      <c r="H1187" s="97" t="s">
        <v>437</v>
      </c>
      <c r="I1187" s="97" t="s">
        <v>5747</v>
      </c>
      <c r="J1187" s="97" t="s">
        <v>439</v>
      </c>
      <c r="K1187" s="97">
        <v>205093.234</v>
      </c>
      <c r="L1187" s="97">
        <v>435420.84399999998</v>
      </c>
      <c r="M1187" s="97">
        <v>605044.11699999997</v>
      </c>
      <c r="N1187" s="97">
        <v>935404.41280000005</v>
      </c>
      <c r="O1187" s="97">
        <v>55.165914829999998</v>
      </c>
      <c r="P1187" s="97">
        <v>-7.9208372479999998</v>
      </c>
    </row>
    <row r="1188" spans="1:16" x14ac:dyDescent="0.3">
      <c r="A1188" s="97" t="s">
        <v>5748</v>
      </c>
      <c r="B1188" s="97" t="s">
        <v>5749</v>
      </c>
      <c r="C1188" s="97" t="s">
        <v>5749</v>
      </c>
      <c r="D1188" s="97" t="s">
        <v>4793</v>
      </c>
      <c r="E1188" s="97" t="s">
        <v>465</v>
      </c>
      <c r="F1188" s="97"/>
      <c r="G1188" s="97"/>
      <c r="H1188" s="97" t="s">
        <v>466</v>
      </c>
      <c r="I1188" s="97" t="s">
        <v>5750</v>
      </c>
      <c r="J1188" s="97" t="s">
        <v>468</v>
      </c>
      <c r="K1188" s="97">
        <v>100374.656</v>
      </c>
      <c r="L1188" s="97">
        <v>279606.46899999998</v>
      </c>
      <c r="M1188" s="97">
        <v>500347.27419999999</v>
      </c>
      <c r="N1188" s="97">
        <v>779624.17020000005</v>
      </c>
      <c r="O1188" s="97">
        <v>53.756691840000002</v>
      </c>
      <c r="P1188" s="97">
        <v>-9.5111858090000005</v>
      </c>
    </row>
    <row r="1189" spans="1:16" x14ac:dyDescent="0.3">
      <c r="A1189" s="97" t="s">
        <v>5751</v>
      </c>
      <c r="B1189" s="97" t="s">
        <v>5752</v>
      </c>
      <c r="C1189" s="97" t="s">
        <v>5752</v>
      </c>
      <c r="D1189" s="97" t="s">
        <v>5753</v>
      </c>
      <c r="E1189" s="97" t="s">
        <v>611</v>
      </c>
      <c r="F1189" s="97"/>
      <c r="G1189" s="97"/>
      <c r="H1189" s="97" t="s">
        <v>612</v>
      </c>
      <c r="I1189" s="97" t="s">
        <v>5754</v>
      </c>
      <c r="J1189" s="97" t="s">
        <v>614</v>
      </c>
      <c r="K1189" s="97">
        <v>147472.43299999999</v>
      </c>
      <c r="L1189" s="97">
        <v>166072.497</v>
      </c>
      <c r="M1189" s="97">
        <v>547434.29229999997</v>
      </c>
      <c r="N1189" s="97">
        <v>666114.40859999997</v>
      </c>
      <c r="O1189" s="97">
        <v>52.743543129999999</v>
      </c>
      <c r="P1189" s="97">
        <v>-8.7785015019999992</v>
      </c>
    </row>
    <row r="1190" spans="1:16" x14ac:dyDescent="0.3">
      <c r="A1190" s="97" t="s">
        <v>5755</v>
      </c>
      <c r="B1190" s="97" t="s">
        <v>5756</v>
      </c>
      <c r="C1190" s="97" t="s">
        <v>5756</v>
      </c>
      <c r="D1190" s="97" t="s">
        <v>5757</v>
      </c>
      <c r="E1190" s="97" t="s">
        <v>540</v>
      </c>
      <c r="F1190" s="97"/>
      <c r="G1190" s="97"/>
      <c r="H1190" s="97" t="s">
        <v>540</v>
      </c>
      <c r="I1190" s="97" t="s">
        <v>4162</v>
      </c>
      <c r="J1190" s="97" t="s">
        <v>1143</v>
      </c>
      <c r="K1190" s="97">
        <v>157939.766</v>
      </c>
      <c r="L1190" s="97">
        <v>156545.42199999999</v>
      </c>
      <c r="M1190" s="97">
        <v>557899.31900000002</v>
      </c>
      <c r="N1190" s="97">
        <v>656589.32949999999</v>
      </c>
      <c r="O1190" s="97">
        <v>52.658853620000002</v>
      </c>
      <c r="P1190" s="97">
        <v>-8.6223062089999996</v>
      </c>
    </row>
    <row r="1191" spans="1:16" x14ac:dyDescent="0.3">
      <c r="A1191" s="97" t="s">
        <v>5758</v>
      </c>
      <c r="B1191" s="97" t="s">
        <v>5759</v>
      </c>
      <c r="C1191" s="97" t="s">
        <v>5759</v>
      </c>
      <c r="D1191" s="97" t="s">
        <v>5760</v>
      </c>
      <c r="E1191" s="97" t="s">
        <v>465</v>
      </c>
      <c r="F1191" s="97"/>
      <c r="G1191" s="97"/>
      <c r="H1191" s="97" t="s">
        <v>466</v>
      </c>
      <c r="I1191" s="97" t="s">
        <v>5761</v>
      </c>
      <c r="J1191" s="97" t="s">
        <v>468</v>
      </c>
      <c r="K1191" s="97">
        <v>113651.81299999999</v>
      </c>
      <c r="L1191" s="97">
        <v>309961.68800000002</v>
      </c>
      <c r="M1191" s="97">
        <v>513621.73249999998</v>
      </c>
      <c r="N1191" s="97">
        <v>809972.77639999997</v>
      </c>
      <c r="O1191" s="97">
        <v>54.031703909999997</v>
      </c>
      <c r="P1191" s="97">
        <v>-9.3185035030000005</v>
      </c>
    </row>
    <row r="1192" spans="1:16" x14ac:dyDescent="0.3">
      <c r="A1192" s="97" t="s">
        <v>5762</v>
      </c>
      <c r="B1192" s="97" t="s">
        <v>5763</v>
      </c>
      <c r="C1192" s="97" t="s">
        <v>5764</v>
      </c>
      <c r="D1192" s="97" t="s">
        <v>5765</v>
      </c>
      <c r="E1192" s="97" t="s">
        <v>5766</v>
      </c>
      <c r="F1192" s="97"/>
      <c r="G1192" s="97"/>
      <c r="H1192" s="97" t="s">
        <v>540</v>
      </c>
      <c r="I1192" s="97" t="s">
        <v>5767</v>
      </c>
      <c r="J1192" s="97" t="s">
        <v>542</v>
      </c>
      <c r="K1192" s="97">
        <v>133541.658</v>
      </c>
      <c r="L1192" s="97">
        <v>150312.08499999999</v>
      </c>
      <c r="M1192" s="97">
        <v>533506.43290000001</v>
      </c>
      <c r="N1192" s="97">
        <v>650357.46739999996</v>
      </c>
      <c r="O1192" s="97">
        <v>52.600408299999998</v>
      </c>
      <c r="P1192" s="97">
        <v>-8.9815656080000004</v>
      </c>
    </row>
    <row r="1193" spans="1:16" x14ac:dyDescent="0.3">
      <c r="A1193" s="97" t="s">
        <v>5768</v>
      </c>
      <c r="B1193" s="97" t="s">
        <v>5769</v>
      </c>
      <c r="C1193" s="97" t="s">
        <v>5770</v>
      </c>
      <c r="D1193" s="97" t="s">
        <v>5770</v>
      </c>
      <c r="E1193" s="97" t="s">
        <v>274</v>
      </c>
      <c r="F1193" s="97" t="s">
        <v>275</v>
      </c>
      <c r="G1193" s="97"/>
      <c r="H1193" s="97" t="s">
        <v>276</v>
      </c>
      <c r="I1193" s="97" t="s">
        <v>5771</v>
      </c>
      <c r="J1193" s="97" t="s">
        <v>278</v>
      </c>
      <c r="K1193" s="97">
        <v>253744.65599999999</v>
      </c>
      <c r="L1193" s="97">
        <v>248594.766</v>
      </c>
      <c r="M1193" s="97">
        <v>653684.0649</v>
      </c>
      <c r="N1193" s="97">
        <v>748618.32900000003</v>
      </c>
      <c r="O1193" s="97">
        <v>53.484846349999998</v>
      </c>
      <c r="P1193" s="97">
        <v>-7.1911410949999999</v>
      </c>
    </row>
    <row r="1194" spans="1:16" x14ac:dyDescent="0.3">
      <c r="A1194" s="97" t="s">
        <v>5772</v>
      </c>
      <c r="B1194" s="97" t="s">
        <v>5773</v>
      </c>
      <c r="C1194" s="97" t="s">
        <v>5774</v>
      </c>
      <c r="D1194" s="97" t="s">
        <v>5775</v>
      </c>
      <c r="E1194" s="97" t="s">
        <v>5695</v>
      </c>
      <c r="F1194" s="97" t="s">
        <v>1040</v>
      </c>
      <c r="G1194" s="97"/>
      <c r="H1194" s="97" t="s">
        <v>151</v>
      </c>
      <c r="I1194" s="97" t="s">
        <v>5776</v>
      </c>
      <c r="J1194" s="97" t="s">
        <v>153</v>
      </c>
      <c r="K1194" s="97">
        <v>85601.547000000006</v>
      </c>
      <c r="L1194" s="97">
        <v>111403.859</v>
      </c>
      <c r="M1194" s="97">
        <v>485576.43709999998</v>
      </c>
      <c r="N1194" s="97">
        <v>611457.88489999995</v>
      </c>
      <c r="O1194" s="97">
        <v>52.242942169999999</v>
      </c>
      <c r="P1194" s="97">
        <v>-9.6755317089999995</v>
      </c>
    </row>
    <row r="1195" spans="1:16" x14ac:dyDescent="0.3">
      <c r="A1195" s="97" t="s">
        <v>5777</v>
      </c>
      <c r="B1195" s="97" t="s">
        <v>5778</v>
      </c>
      <c r="C1195" s="97" t="s">
        <v>5779</v>
      </c>
      <c r="D1195" s="97" t="s">
        <v>5780</v>
      </c>
      <c r="E1195" s="97" t="s">
        <v>380</v>
      </c>
      <c r="F1195" s="97"/>
      <c r="G1195" s="97"/>
      <c r="H1195" s="97" t="s">
        <v>381</v>
      </c>
      <c r="I1195" s="97" t="s">
        <v>5781</v>
      </c>
      <c r="J1195" s="97" t="s">
        <v>383</v>
      </c>
      <c r="K1195" s="97">
        <v>238578.78099999999</v>
      </c>
      <c r="L1195" s="97">
        <v>298192.06300000002</v>
      </c>
      <c r="M1195" s="97">
        <v>638521.72140000004</v>
      </c>
      <c r="N1195" s="97">
        <v>798205.02119999996</v>
      </c>
      <c r="O1195" s="97">
        <v>53.931755670000001</v>
      </c>
      <c r="P1195" s="97">
        <v>-7.4134117899999996</v>
      </c>
    </row>
    <row r="1196" spans="1:16" x14ac:dyDescent="0.3">
      <c r="A1196" s="97" t="s">
        <v>5782</v>
      </c>
      <c r="B1196" s="97" t="s">
        <v>5783</v>
      </c>
      <c r="C1196" s="97" t="s">
        <v>5784</v>
      </c>
      <c r="D1196" s="97" t="s">
        <v>5785</v>
      </c>
      <c r="E1196" s="97" t="s">
        <v>5786</v>
      </c>
      <c r="F1196" s="97" t="s">
        <v>131</v>
      </c>
      <c r="G1196" s="97"/>
      <c r="H1196" s="97" t="s">
        <v>123</v>
      </c>
      <c r="I1196" s="97" t="s">
        <v>5787</v>
      </c>
      <c r="J1196" s="97" t="s">
        <v>125</v>
      </c>
      <c r="K1196" s="97">
        <v>261054.609</v>
      </c>
      <c r="L1196" s="97">
        <v>337262.65600000002</v>
      </c>
      <c r="M1196" s="97">
        <v>660992.91520000005</v>
      </c>
      <c r="N1196" s="97">
        <v>837267.07669999998</v>
      </c>
      <c r="O1196" s="97">
        <v>54.280553949999998</v>
      </c>
      <c r="P1196" s="97">
        <v>-7.0633968789999999</v>
      </c>
    </row>
    <row r="1197" spans="1:16" x14ac:dyDescent="0.3">
      <c r="A1197" s="97" t="s">
        <v>5788</v>
      </c>
      <c r="B1197" s="97" t="s">
        <v>5789</v>
      </c>
      <c r="C1197" s="97" t="s">
        <v>5790</v>
      </c>
      <c r="D1197" s="97" t="s">
        <v>5791</v>
      </c>
      <c r="E1197" s="97" t="s">
        <v>5792</v>
      </c>
      <c r="F1197" s="97" t="s">
        <v>5793</v>
      </c>
      <c r="G1197" s="97" t="s">
        <v>5794</v>
      </c>
      <c r="H1197" s="97" t="s">
        <v>290</v>
      </c>
      <c r="I1197" s="97" t="s">
        <v>5795</v>
      </c>
      <c r="J1197" s="97" t="s">
        <v>292</v>
      </c>
      <c r="K1197" s="97">
        <v>314035.46899999998</v>
      </c>
      <c r="L1197" s="97">
        <v>196815.68799999999</v>
      </c>
      <c r="M1197" s="97">
        <v>713961.61499999999</v>
      </c>
      <c r="N1197" s="97">
        <v>696850.08479999995</v>
      </c>
      <c r="O1197" s="97">
        <v>53.010213329999999</v>
      </c>
      <c r="P1197" s="97">
        <v>-6.3017822189999997</v>
      </c>
    </row>
    <row r="1198" spans="1:16" x14ac:dyDescent="0.3">
      <c r="A1198" s="97" t="s">
        <v>5796</v>
      </c>
      <c r="B1198" s="97" t="s">
        <v>5797</v>
      </c>
      <c r="C1198" s="97" t="s">
        <v>5798</v>
      </c>
      <c r="D1198" s="97" t="s">
        <v>5799</v>
      </c>
      <c r="E1198" s="97" t="s">
        <v>1053</v>
      </c>
      <c r="F1198" s="97" t="s">
        <v>320</v>
      </c>
      <c r="G1198" s="97"/>
      <c r="H1198" s="97" t="s">
        <v>546</v>
      </c>
      <c r="I1198" s="97" t="s">
        <v>5800</v>
      </c>
      <c r="J1198" s="97" t="s">
        <v>548</v>
      </c>
      <c r="K1198" s="97">
        <v>183921.391</v>
      </c>
      <c r="L1198" s="97">
        <v>311818.43800000002</v>
      </c>
      <c r="M1198" s="97">
        <v>583876.17949999997</v>
      </c>
      <c r="N1198" s="97">
        <v>811828.75139999995</v>
      </c>
      <c r="O1198" s="97">
        <v>54.055358060000003</v>
      </c>
      <c r="P1198" s="97">
        <v>-8.2462520819999998</v>
      </c>
    </row>
    <row r="1199" spans="1:16" x14ac:dyDescent="0.3">
      <c r="A1199" s="97" t="s">
        <v>5801</v>
      </c>
      <c r="B1199" s="97" t="s">
        <v>5802</v>
      </c>
      <c r="C1199" s="97" t="s">
        <v>5803</v>
      </c>
      <c r="D1199" s="97" t="s">
        <v>1197</v>
      </c>
      <c r="E1199" s="97" t="s">
        <v>593</v>
      </c>
      <c r="F1199" s="97"/>
      <c r="G1199" s="97"/>
      <c r="H1199" s="97" t="s">
        <v>594</v>
      </c>
      <c r="I1199" s="97" t="s">
        <v>5804</v>
      </c>
      <c r="J1199" s="97" t="s">
        <v>596</v>
      </c>
      <c r="K1199" s="97">
        <v>234071.46</v>
      </c>
      <c r="L1199" s="97">
        <v>225354.08</v>
      </c>
      <c r="M1199" s="97">
        <v>634014.9828</v>
      </c>
      <c r="N1199" s="97">
        <v>725382.755</v>
      </c>
      <c r="O1199" s="97">
        <v>53.277677660000002</v>
      </c>
      <c r="P1199" s="97">
        <v>-7.4899800890000003</v>
      </c>
    </row>
    <row r="1200" spans="1:16" x14ac:dyDescent="0.3">
      <c r="A1200" s="97" t="s">
        <v>5805</v>
      </c>
      <c r="B1200" s="97" t="s">
        <v>5806</v>
      </c>
      <c r="C1200" s="97" t="s">
        <v>5807</v>
      </c>
      <c r="D1200" s="97" t="s">
        <v>5808</v>
      </c>
      <c r="E1200" s="97" t="s">
        <v>3141</v>
      </c>
      <c r="F1200" s="97" t="s">
        <v>839</v>
      </c>
      <c r="G1200" s="97"/>
      <c r="H1200" s="97" t="s">
        <v>612</v>
      </c>
      <c r="I1200" s="97" t="s">
        <v>5809</v>
      </c>
      <c r="J1200" s="97" t="s">
        <v>614</v>
      </c>
      <c r="K1200" s="97">
        <v>99067.233999999997</v>
      </c>
      <c r="L1200" s="97">
        <v>162413.59400000001</v>
      </c>
      <c r="M1200" s="97">
        <v>499039.50140000001</v>
      </c>
      <c r="N1200" s="97">
        <v>662456.55630000005</v>
      </c>
      <c r="O1200" s="97">
        <v>52.703809880000001</v>
      </c>
      <c r="P1200" s="97">
        <v>-9.4939057350000002</v>
      </c>
    </row>
    <row r="1201" spans="1:16" x14ac:dyDescent="0.3">
      <c r="A1201" s="97" t="s">
        <v>5810</v>
      </c>
      <c r="B1201" s="97" t="s">
        <v>5811</v>
      </c>
      <c r="C1201" s="97" t="s">
        <v>5811</v>
      </c>
      <c r="D1201" s="97" t="s">
        <v>5812</v>
      </c>
      <c r="E1201" s="97" t="s">
        <v>1394</v>
      </c>
      <c r="F1201" s="97"/>
      <c r="G1201" s="97"/>
      <c r="H1201" s="97" t="s">
        <v>334</v>
      </c>
      <c r="I1201" s="97" t="s">
        <v>5813</v>
      </c>
      <c r="J1201" s="97" t="s">
        <v>336</v>
      </c>
      <c r="K1201" s="97">
        <v>217211.7</v>
      </c>
      <c r="L1201" s="97">
        <v>314008.2</v>
      </c>
      <c r="M1201" s="97">
        <v>617159.32790000003</v>
      </c>
      <c r="N1201" s="97">
        <v>814017.86430000002</v>
      </c>
      <c r="O1201" s="97">
        <v>54.074995459999997</v>
      </c>
      <c r="P1201" s="97">
        <v>-7.7378093659999996</v>
      </c>
    </row>
    <row r="1202" spans="1:16" x14ac:dyDescent="0.3">
      <c r="A1202" s="97" t="s">
        <v>5814</v>
      </c>
      <c r="B1202" s="97" t="s">
        <v>5815</v>
      </c>
      <c r="C1202" s="97" t="s">
        <v>5815</v>
      </c>
      <c r="D1202" s="97" t="s">
        <v>5816</v>
      </c>
      <c r="E1202" s="97" t="s">
        <v>2477</v>
      </c>
      <c r="F1202" s="97"/>
      <c r="G1202" s="97"/>
      <c r="H1202" s="97" t="s">
        <v>159</v>
      </c>
      <c r="I1202" s="97" t="s">
        <v>5817</v>
      </c>
      <c r="J1202" s="97" t="s">
        <v>430</v>
      </c>
      <c r="K1202" s="97">
        <v>211317.766</v>
      </c>
      <c r="L1202" s="97">
        <v>167200.25</v>
      </c>
      <c r="M1202" s="97">
        <v>611265.8787</v>
      </c>
      <c r="N1202" s="97">
        <v>667241.57479999994</v>
      </c>
      <c r="O1202" s="97">
        <v>52.75611129</v>
      </c>
      <c r="P1202" s="97">
        <v>-7.8331048990000003</v>
      </c>
    </row>
    <row r="1203" spans="1:16" x14ac:dyDescent="0.3">
      <c r="A1203" s="97" t="s">
        <v>5818</v>
      </c>
      <c r="B1203" s="97" t="s">
        <v>432</v>
      </c>
      <c r="C1203" s="97" t="s">
        <v>5819</v>
      </c>
      <c r="D1203" s="97" t="s">
        <v>5820</v>
      </c>
      <c r="E1203" s="97" t="s">
        <v>1480</v>
      </c>
      <c r="F1203" s="97"/>
      <c r="G1203" s="97"/>
      <c r="H1203" s="97" t="s">
        <v>307</v>
      </c>
      <c r="I1203" s="97" t="s">
        <v>5821</v>
      </c>
      <c r="J1203" s="97" t="s">
        <v>309</v>
      </c>
      <c r="K1203" s="97">
        <v>141721.57800000001</v>
      </c>
      <c r="L1203" s="97">
        <v>232384.34400000001</v>
      </c>
      <c r="M1203" s="97">
        <v>541685.03359999997</v>
      </c>
      <c r="N1203" s="97">
        <v>732411.99919999996</v>
      </c>
      <c r="O1203" s="97">
        <v>53.338727400000003</v>
      </c>
      <c r="P1203" s="97">
        <v>-8.8756279859999996</v>
      </c>
    </row>
    <row r="1204" spans="1:16" x14ac:dyDescent="0.3">
      <c r="A1204" s="97" t="s">
        <v>5822</v>
      </c>
      <c r="B1204" s="97" t="s">
        <v>5823</v>
      </c>
      <c r="C1204" s="97" t="s">
        <v>5824</v>
      </c>
      <c r="D1204" s="97" t="s">
        <v>5825</v>
      </c>
      <c r="E1204" s="97" t="s">
        <v>3744</v>
      </c>
      <c r="F1204" s="97"/>
      <c r="G1204" s="97"/>
      <c r="H1204" s="97" t="s">
        <v>307</v>
      </c>
      <c r="I1204" s="97" t="s">
        <v>5826</v>
      </c>
      <c r="J1204" s="97" t="s">
        <v>315</v>
      </c>
      <c r="K1204" s="97">
        <v>128903.92200000001</v>
      </c>
      <c r="L1204" s="97">
        <v>224805.76300000001</v>
      </c>
      <c r="M1204" s="97">
        <v>528870.09849999996</v>
      </c>
      <c r="N1204" s="97">
        <v>724835.1202</v>
      </c>
      <c r="O1204" s="97">
        <v>53.269078980000003</v>
      </c>
      <c r="P1204" s="97">
        <v>-9.0663196750000008</v>
      </c>
    </row>
    <row r="1205" spans="1:16" x14ac:dyDescent="0.3">
      <c r="A1205" s="97" t="s">
        <v>5827</v>
      </c>
      <c r="B1205" s="97" t="s">
        <v>5828</v>
      </c>
      <c r="C1205" s="97" t="s">
        <v>5829</v>
      </c>
      <c r="D1205" s="97" t="s">
        <v>5830</v>
      </c>
      <c r="E1205" s="97" t="s">
        <v>166</v>
      </c>
      <c r="F1205" s="97"/>
      <c r="G1205" s="97"/>
      <c r="H1205" s="97" t="s">
        <v>167</v>
      </c>
      <c r="I1205" s="97" t="s">
        <v>5831</v>
      </c>
      <c r="J1205" s="97" t="s">
        <v>169</v>
      </c>
      <c r="K1205" s="97">
        <v>274498.81300000002</v>
      </c>
      <c r="L1205" s="97">
        <v>172123.18799999999</v>
      </c>
      <c r="M1205" s="97">
        <v>674433.34349999996</v>
      </c>
      <c r="N1205" s="97">
        <v>672163.11430000002</v>
      </c>
      <c r="O1205" s="97">
        <v>52.795330190000001</v>
      </c>
      <c r="P1205" s="97">
        <v>-6.8963193870000001</v>
      </c>
    </row>
    <row r="1206" spans="1:16" x14ac:dyDescent="0.3">
      <c r="A1206" s="97" t="s">
        <v>5832</v>
      </c>
      <c r="B1206" s="97" t="s">
        <v>5833</v>
      </c>
      <c r="C1206" s="97" t="s">
        <v>5834</v>
      </c>
      <c r="D1206" s="97" t="s">
        <v>5834</v>
      </c>
      <c r="E1206" s="97" t="s">
        <v>136</v>
      </c>
      <c r="F1206" s="97"/>
      <c r="G1206" s="97"/>
      <c r="H1206" s="97" t="s">
        <v>138</v>
      </c>
      <c r="I1206" s="97" t="s">
        <v>5835</v>
      </c>
      <c r="J1206" s="97" t="s">
        <v>140</v>
      </c>
      <c r="K1206" s="97">
        <v>159019.68799999999</v>
      </c>
      <c r="L1206" s="97">
        <v>52887.945</v>
      </c>
      <c r="M1206" s="97">
        <v>558978.44609999994</v>
      </c>
      <c r="N1206" s="97">
        <v>552954.17379999999</v>
      </c>
      <c r="O1206" s="97">
        <v>51.727443729999997</v>
      </c>
      <c r="P1206" s="97">
        <v>-8.5938130279999996</v>
      </c>
    </row>
    <row r="1207" spans="1:16" x14ac:dyDescent="0.3">
      <c r="A1207" s="97" t="s">
        <v>5836</v>
      </c>
      <c r="B1207" s="97" t="s">
        <v>5837</v>
      </c>
      <c r="C1207" s="97" t="s">
        <v>5838</v>
      </c>
      <c r="D1207" s="97" t="s">
        <v>5839</v>
      </c>
      <c r="E1207" s="97" t="s">
        <v>5840</v>
      </c>
      <c r="F1207" s="97"/>
      <c r="G1207" s="97"/>
      <c r="H1207" s="97" t="s">
        <v>307</v>
      </c>
      <c r="I1207" s="97" t="s">
        <v>5841</v>
      </c>
      <c r="J1207" s="97" t="s">
        <v>315</v>
      </c>
      <c r="K1207" s="97">
        <v>129470.054</v>
      </c>
      <c r="L1207" s="97">
        <v>224614.084</v>
      </c>
      <c r="M1207" s="97">
        <v>529436.10750000004</v>
      </c>
      <c r="N1207" s="97">
        <v>724643.47939999995</v>
      </c>
      <c r="O1207" s="97">
        <v>53.267432560000003</v>
      </c>
      <c r="P1207" s="97">
        <v>-9.0577936290000007</v>
      </c>
    </row>
    <row r="1208" spans="1:16" x14ac:dyDescent="0.3">
      <c r="A1208" s="97" t="s">
        <v>5842</v>
      </c>
      <c r="B1208" s="97" t="s">
        <v>5843</v>
      </c>
      <c r="C1208" s="97" t="s">
        <v>5843</v>
      </c>
      <c r="D1208" s="97" t="s">
        <v>5844</v>
      </c>
      <c r="E1208" s="97" t="s">
        <v>137</v>
      </c>
      <c r="F1208" s="97"/>
      <c r="G1208" s="97"/>
      <c r="H1208" s="97" t="s">
        <v>138</v>
      </c>
      <c r="I1208" s="97" t="s">
        <v>5845</v>
      </c>
      <c r="J1208" s="97" t="s">
        <v>140</v>
      </c>
      <c r="K1208" s="97">
        <v>149179.43799999999</v>
      </c>
      <c r="L1208" s="97">
        <v>107988.094</v>
      </c>
      <c r="M1208" s="97">
        <v>549140.61490000004</v>
      </c>
      <c r="N1208" s="97">
        <v>608042.50899999996</v>
      </c>
      <c r="O1208" s="97">
        <v>52.221786680000001</v>
      </c>
      <c r="P1208" s="97">
        <v>-8.7443709960000007</v>
      </c>
    </row>
    <row r="1209" spans="1:16" x14ac:dyDescent="0.3">
      <c r="A1209" s="97" t="s">
        <v>5846</v>
      </c>
      <c r="B1209" s="97" t="s">
        <v>5847</v>
      </c>
      <c r="C1209" s="97" t="s">
        <v>5848</v>
      </c>
      <c r="D1209" s="97" t="s">
        <v>5849</v>
      </c>
      <c r="E1209" s="97" t="s">
        <v>586</v>
      </c>
      <c r="F1209" s="97"/>
      <c r="G1209" s="97"/>
      <c r="H1209" s="97" t="s">
        <v>612</v>
      </c>
      <c r="I1209" s="97" t="s">
        <v>5850</v>
      </c>
      <c r="J1209" s="97" t="s">
        <v>614</v>
      </c>
      <c r="K1209" s="97">
        <v>158470.40599999999</v>
      </c>
      <c r="L1209" s="97">
        <v>160579.45300000001</v>
      </c>
      <c r="M1209" s="97">
        <v>558429.8665</v>
      </c>
      <c r="N1209" s="97">
        <v>660622.48860000004</v>
      </c>
      <c r="O1209" s="97">
        <v>52.695142250000004</v>
      </c>
      <c r="P1209" s="97">
        <v>-8.6149733130000001</v>
      </c>
    </row>
    <row r="1210" spans="1:16" x14ac:dyDescent="0.3">
      <c r="A1210" s="97" t="s">
        <v>5851</v>
      </c>
      <c r="B1210" s="97" t="s">
        <v>5852</v>
      </c>
      <c r="C1210" s="97" t="s">
        <v>5853</v>
      </c>
      <c r="D1210" s="97" t="s">
        <v>5854</v>
      </c>
      <c r="E1210" s="97" t="s">
        <v>388</v>
      </c>
      <c r="F1210" s="97"/>
      <c r="G1210" s="97"/>
      <c r="H1210" s="97" t="s">
        <v>389</v>
      </c>
      <c r="I1210" s="97" t="s">
        <v>5855</v>
      </c>
      <c r="J1210" s="97" t="s">
        <v>391</v>
      </c>
      <c r="K1210" s="97">
        <v>221999.73199999999</v>
      </c>
      <c r="L1210" s="97">
        <v>94055.237999999998</v>
      </c>
      <c r="M1210" s="97">
        <v>621945.15099999995</v>
      </c>
      <c r="N1210" s="97">
        <v>594112.26020000002</v>
      </c>
      <c r="O1210" s="97">
        <v>52.098483549999997</v>
      </c>
      <c r="P1210" s="97">
        <v>-7.6797019510000002</v>
      </c>
    </row>
    <row r="1211" spans="1:16" x14ac:dyDescent="0.3">
      <c r="A1211" s="97" t="s">
        <v>5856</v>
      </c>
      <c r="B1211" s="97" t="s">
        <v>5857</v>
      </c>
      <c r="C1211" s="97" t="s">
        <v>5858</v>
      </c>
      <c r="D1211" s="97" t="s">
        <v>5859</v>
      </c>
      <c r="E1211" s="97" t="s">
        <v>131</v>
      </c>
      <c r="F1211" s="97"/>
      <c r="G1211" s="97"/>
      <c r="H1211" s="97" t="s">
        <v>123</v>
      </c>
      <c r="I1211" s="97" t="s">
        <v>5860</v>
      </c>
      <c r="J1211" s="97" t="s">
        <v>125</v>
      </c>
      <c r="K1211" s="97">
        <v>272128.25</v>
      </c>
      <c r="L1211" s="97">
        <v>330335.5</v>
      </c>
      <c r="M1211" s="97">
        <v>672064.13370000001</v>
      </c>
      <c r="N1211" s="97">
        <v>830341.35430000001</v>
      </c>
      <c r="O1211" s="97">
        <v>54.216894009999997</v>
      </c>
      <c r="P1211" s="97">
        <v>-6.8950846239999999</v>
      </c>
    </row>
    <row r="1212" spans="1:16" x14ac:dyDescent="0.3">
      <c r="A1212" s="97" t="s">
        <v>5861</v>
      </c>
      <c r="B1212" s="97" t="s">
        <v>5862</v>
      </c>
      <c r="C1212" s="97" t="s">
        <v>5862</v>
      </c>
      <c r="D1212" s="97" t="s">
        <v>474</v>
      </c>
      <c r="E1212" s="97" t="s">
        <v>137</v>
      </c>
      <c r="F1212" s="97"/>
      <c r="G1212" s="97"/>
      <c r="H1212" s="97" t="s">
        <v>138</v>
      </c>
      <c r="I1212" s="97" t="s">
        <v>5863</v>
      </c>
      <c r="J1212" s="97" t="s">
        <v>140</v>
      </c>
      <c r="K1212" s="97">
        <v>132511.71900000001</v>
      </c>
      <c r="L1212" s="97">
        <v>79953.25</v>
      </c>
      <c r="M1212" s="97">
        <v>532476.33310000005</v>
      </c>
      <c r="N1212" s="97">
        <v>580013.79429999995</v>
      </c>
      <c r="O1212" s="97">
        <v>51.96808849</v>
      </c>
      <c r="P1212" s="97">
        <v>-8.9826818480000004</v>
      </c>
    </row>
    <row r="1213" spans="1:16" x14ac:dyDescent="0.3">
      <c r="A1213" s="97" t="s">
        <v>5864</v>
      </c>
      <c r="B1213" s="97" t="s">
        <v>5865</v>
      </c>
      <c r="C1213" s="97" t="s">
        <v>5865</v>
      </c>
      <c r="D1213" s="97" t="s">
        <v>5866</v>
      </c>
      <c r="E1213" s="97" t="s">
        <v>858</v>
      </c>
      <c r="F1213" s="97" t="s">
        <v>1394</v>
      </c>
      <c r="G1213" s="97"/>
      <c r="H1213" s="97" t="s">
        <v>381</v>
      </c>
      <c r="I1213" s="97" t="s">
        <v>5867</v>
      </c>
      <c r="J1213" s="97" t="s">
        <v>383</v>
      </c>
      <c r="K1213" s="97">
        <v>204965.516</v>
      </c>
      <c r="L1213" s="97">
        <v>327372.03100000002</v>
      </c>
      <c r="M1213" s="97">
        <v>604915.85340000002</v>
      </c>
      <c r="N1213" s="97">
        <v>827378.88100000005</v>
      </c>
      <c r="O1213" s="97">
        <v>54.195316169999998</v>
      </c>
      <c r="P1213" s="97">
        <v>-7.9246689520000002</v>
      </c>
    </row>
    <row r="1214" spans="1:16" x14ac:dyDescent="0.3">
      <c r="A1214" s="97" t="s">
        <v>5868</v>
      </c>
      <c r="B1214" s="97" t="s">
        <v>5869</v>
      </c>
      <c r="C1214" s="97" t="s">
        <v>5870</v>
      </c>
      <c r="D1214" s="97" t="s">
        <v>5871</v>
      </c>
      <c r="E1214" s="97" t="s">
        <v>5872</v>
      </c>
      <c r="F1214" s="97" t="s">
        <v>5873</v>
      </c>
      <c r="G1214" s="97" t="s">
        <v>275</v>
      </c>
      <c r="H1214" s="97" t="s">
        <v>276</v>
      </c>
      <c r="I1214" s="97" t="s">
        <v>5874</v>
      </c>
      <c r="J1214" s="97" t="s">
        <v>278</v>
      </c>
      <c r="K1214" s="97">
        <v>223653.53099999999</v>
      </c>
      <c r="L1214" s="97">
        <v>241738.96900000001</v>
      </c>
      <c r="M1214" s="97">
        <v>623599.38560000004</v>
      </c>
      <c r="N1214" s="97">
        <v>741764.16969999997</v>
      </c>
      <c r="O1214" s="97">
        <v>53.425458890000002</v>
      </c>
      <c r="P1214" s="97">
        <v>-7.6449260749999999</v>
      </c>
    </row>
    <row r="1215" spans="1:16" x14ac:dyDescent="0.3">
      <c r="A1215" s="97" t="s">
        <v>5875</v>
      </c>
      <c r="B1215" s="97" t="s">
        <v>5876</v>
      </c>
      <c r="C1215" s="97" t="s">
        <v>5877</v>
      </c>
      <c r="D1215" s="97" t="s">
        <v>5877</v>
      </c>
      <c r="E1215" s="97" t="s">
        <v>5878</v>
      </c>
      <c r="F1215" s="97" t="s">
        <v>5879</v>
      </c>
      <c r="G1215" s="97">
        <v>12</v>
      </c>
      <c r="H1215" s="97" t="s">
        <v>175</v>
      </c>
      <c r="I1215" s="97" t="s">
        <v>5880</v>
      </c>
      <c r="J1215" s="97" t="s">
        <v>198</v>
      </c>
      <c r="K1215" s="97">
        <v>313586.26699999999</v>
      </c>
      <c r="L1215" s="97">
        <v>232321.88800000001</v>
      </c>
      <c r="M1215" s="97">
        <v>713512.69850000006</v>
      </c>
      <c r="N1215" s="97">
        <v>732348.63829999999</v>
      </c>
      <c r="O1215" s="97">
        <v>53.329200870000001</v>
      </c>
      <c r="P1215" s="97">
        <v>-6.2958777000000001</v>
      </c>
    </row>
    <row r="1216" spans="1:16" x14ac:dyDescent="0.3">
      <c r="A1216" s="97" t="s">
        <v>5881</v>
      </c>
      <c r="B1216" s="97" t="s">
        <v>5882</v>
      </c>
      <c r="C1216" s="97" t="s">
        <v>5883</v>
      </c>
      <c r="D1216" s="97" t="s">
        <v>5884</v>
      </c>
      <c r="E1216" s="97" t="s">
        <v>3858</v>
      </c>
      <c r="F1216" s="97" t="s">
        <v>1616</v>
      </c>
      <c r="G1216" s="97">
        <v>106</v>
      </c>
      <c r="H1216" s="97" t="s">
        <v>175</v>
      </c>
      <c r="I1216" s="97" t="s">
        <v>5885</v>
      </c>
      <c r="J1216" s="97" t="s">
        <v>198</v>
      </c>
      <c r="K1216" s="97">
        <v>315039.44199999998</v>
      </c>
      <c r="L1216" s="97">
        <v>230179.40599999999</v>
      </c>
      <c r="M1216" s="97">
        <v>714965.549</v>
      </c>
      <c r="N1216" s="97">
        <v>730206.61010000005</v>
      </c>
      <c r="O1216" s="97">
        <v>53.309645840000002</v>
      </c>
      <c r="P1216" s="97">
        <v>-6.2748537469999999</v>
      </c>
    </row>
    <row r="1217" spans="1:16" x14ac:dyDescent="0.3">
      <c r="A1217" s="97" t="s">
        <v>5886</v>
      </c>
      <c r="B1217" s="97" t="s">
        <v>5887</v>
      </c>
      <c r="C1217" s="97" t="s">
        <v>5888</v>
      </c>
      <c r="D1217" s="97" t="s">
        <v>5889</v>
      </c>
      <c r="E1217" s="97" t="s">
        <v>5890</v>
      </c>
      <c r="F1217" s="97" t="s">
        <v>131</v>
      </c>
      <c r="G1217" s="97"/>
      <c r="H1217" s="97" t="s">
        <v>123</v>
      </c>
      <c r="I1217" s="97" t="s">
        <v>5891</v>
      </c>
      <c r="J1217" s="97" t="s">
        <v>125</v>
      </c>
      <c r="K1217" s="97">
        <v>277287.25</v>
      </c>
      <c r="L1217" s="97">
        <v>301217.06300000002</v>
      </c>
      <c r="M1217" s="97">
        <v>677221.86739999999</v>
      </c>
      <c r="N1217" s="97">
        <v>801229.16339999996</v>
      </c>
      <c r="O1217" s="97">
        <v>53.954601969999999</v>
      </c>
      <c r="P1217" s="97">
        <v>-6.8234448590000003</v>
      </c>
    </row>
    <row r="1218" spans="1:16" x14ac:dyDescent="0.3">
      <c r="A1218" s="97" t="s">
        <v>5892</v>
      </c>
      <c r="B1218" s="97" t="s">
        <v>5893</v>
      </c>
      <c r="C1218" s="97" t="s">
        <v>5893</v>
      </c>
      <c r="D1218" s="97" t="s">
        <v>5894</v>
      </c>
      <c r="E1218" s="97" t="s">
        <v>4152</v>
      </c>
      <c r="F1218" s="97" t="s">
        <v>182</v>
      </c>
      <c r="G1218" s="97">
        <v>139</v>
      </c>
      <c r="H1218" s="97" t="s">
        <v>175</v>
      </c>
      <c r="I1218" s="97" t="s">
        <v>5895</v>
      </c>
      <c r="J1218" s="97" t="s">
        <v>177</v>
      </c>
      <c r="K1218" s="97">
        <v>319801.97899999999</v>
      </c>
      <c r="L1218" s="97">
        <v>264391.81099999999</v>
      </c>
      <c r="M1218" s="97">
        <v>719727.24190000002</v>
      </c>
      <c r="N1218" s="97">
        <v>764411.61919999996</v>
      </c>
      <c r="O1218" s="97">
        <v>53.615831</v>
      </c>
      <c r="P1218" s="97">
        <v>-6.1904168960000003</v>
      </c>
    </row>
    <row r="1219" spans="1:16" x14ac:dyDescent="0.3">
      <c r="A1219" s="97" t="s">
        <v>5896</v>
      </c>
      <c r="B1219" s="97" t="s">
        <v>5897</v>
      </c>
      <c r="C1219" s="97" t="s">
        <v>5898</v>
      </c>
      <c r="D1219" s="97" t="s">
        <v>4152</v>
      </c>
      <c r="E1219" s="97" t="s">
        <v>182</v>
      </c>
      <c r="F1219" s="97">
        <v>139</v>
      </c>
      <c r="G1219" s="97"/>
      <c r="H1219" s="97" t="s">
        <v>175</v>
      </c>
      <c r="I1219" s="97" t="s">
        <v>5899</v>
      </c>
      <c r="J1219" s="97" t="s">
        <v>177</v>
      </c>
      <c r="K1219" s="97">
        <v>319949.90000000002</v>
      </c>
      <c r="L1219" s="97">
        <v>263742.3</v>
      </c>
      <c r="M1219" s="97">
        <v>719875.12760000001</v>
      </c>
      <c r="N1219" s="97">
        <v>763762.24739999999</v>
      </c>
      <c r="O1219" s="97">
        <v>53.609964519999998</v>
      </c>
      <c r="P1219" s="97">
        <v>-6.1884327109999999</v>
      </c>
    </row>
    <row r="1220" spans="1:16" x14ac:dyDescent="0.3">
      <c r="A1220" s="97" t="s">
        <v>5900</v>
      </c>
      <c r="B1220" s="97" t="s">
        <v>5901</v>
      </c>
      <c r="C1220" s="97" t="s">
        <v>5901</v>
      </c>
      <c r="D1220" s="97" t="s">
        <v>5902</v>
      </c>
      <c r="E1220" s="97" t="s">
        <v>389</v>
      </c>
      <c r="F1220" s="97"/>
      <c r="G1220" s="97"/>
      <c r="H1220" s="97" t="s">
        <v>389</v>
      </c>
      <c r="I1220" s="97" t="s">
        <v>5903</v>
      </c>
      <c r="J1220" s="97" t="s">
        <v>2218</v>
      </c>
      <c r="K1220" s="97">
        <v>261069.08600000001</v>
      </c>
      <c r="L1220" s="97">
        <v>111713.61</v>
      </c>
      <c r="M1220" s="97">
        <v>661006.18629999994</v>
      </c>
      <c r="N1220" s="97">
        <v>611766.61959999998</v>
      </c>
      <c r="O1220" s="97">
        <v>52.254227290000003</v>
      </c>
      <c r="P1220" s="97">
        <v>-7.1064677879999998</v>
      </c>
    </row>
    <row r="1221" spans="1:16" x14ac:dyDescent="0.3">
      <c r="A1221" s="97" t="s">
        <v>5904</v>
      </c>
      <c r="B1221" s="97" t="s">
        <v>5905</v>
      </c>
      <c r="C1221" s="97" t="s">
        <v>5906</v>
      </c>
      <c r="D1221" s="97" t="s">
        <v>4568</v>
      </c>
      <c r="E1221" s="97" t="s">
        <v>2477</v>
      </c>
      <c r="F1221" s="97"/>
      <c r="G1221" s="97"/>
      <c r="H1221" s="97" t="s">
        <v>159</v>
      </c>
      <c r="I1221" s="97" t="s">
        <v>5907</v>
      </c>
      <c r="J1221" s="97" t="s">
        <v>430</v>
      </c>
      <c r="K1221" s="97">
        <v>211332.29699999999</v>
      </c>
      <c r="L1221" s="97">
        <v>171506.84400000001</v>
      </c>
      <c r="M1221" s="97">
        <v>611280.42969999998</v>
      </c>
      <c r="N1221" s="97">
        <v>671547.24100000004</v>
      </c>
      <c r="O1221" s="97">
        <v>52.794809260000001</v>
      </c>
      <c r="P1221" s="97">
        <v>-7.8327410720000001</v>
      </c>
    </row>
    <row r="1222" spans="1:16" x14ac:dyDescent="0.3">
      <c r="A1222" s="97" t="s">
        <v>5908</v>
      </c>
      <c r="B1222" s="97" t="s">
        <v>5909</v>
      </c>
      <c r="C1222" s="97" t="s">
        <v>5910</v>
      </c>
      <c r="D1222" s="97" t="s">
        <v>3529</v>
      </c>
      <c r="E1222" s="97" t="s">
        <v>706</v>
      </c>
      <c r="F1222" s="97"/>
      <c r="G1222" s="97"/>
      <c r="H1222" s="97" t="s">
        <v>307</v>
      </c>
      <c r="I1222" s="97" t="s">
        <v>5911</v>
      </c>
      <c r="J1222" s="97" t="s">
        <v>309</v>
      </c>
      <c r="K1222" s="97">
        <v>178012.21900000001</v>
      </c>
      <c r="L1222" s="97">
        <v>238451.59400000001</v>
      </c>
      <c r="M1222" s="97">
        <v>577967.88859999995</v>
      </c>
      <c r="N1222" s="97">
        <v>738477.74719999998</v>
      </c>
      <c r="O1222" s="97">
        <v>53.395992640000003</v>
      </c>
      <c r="P1222" s="97">
        <v>-8.3312637830000007</v>
      </c>
    </row>
    <row r="1223" spans="1:16" x14ac:dyDescent="0.3">
      <c r="A1223" s="97" t="s">
        <v>5912</v>
      </c>
      <c r="B1223" s="97" t="s">
        <v>5913</v>
      </c>
      <c r="C1223" s="97" t="s">
        <v>5914</v>
      </c>
      <c r="D1223" s="97" t="s">
        <v>5915</v>
      </c>
      <c r="E1223" s="97" t="s">
        <v>5916</v>
      </c>
      <c r="F1223" s="97" t="s">
        <v>5879</v>
      </c>
      <c r="G1223" s="97"/>
      <c r="H1223" s="97" t="s">
        <v>175</v>
      </c>
      <c r="I1223" s="97" t="s">
        <v>5917</v>
      </c>
      <c r="J1223" s="97" t="s">
        <v>184</v>
      </c>
      <c r="K1223" s="97">
        <v>310272.234</v>
      </c>
      <c r="L1223" s="97">
        <v>231787.13699999999</v>
      </c>
      <c r="M1223" s="97">
        <v>710199.37650000001</v>
      </c>
      <c r="N1223" s="97">
        <v>731814.02009999997</v>
      </c>
      <c r="O1223" s="97">
        <v>53.325098169999997</v>
      </c>
      <c r="P1223" s="97">
        <v>-6.3457820800000002</v>
      </c>
    </row>
    <row r="1224" spans="1:16" x14ac:dyDescent="0.3">
      <c r="A1224" s="97" t="s">
        <v>5918</v>
      </c>
      <c r="B1224" s="97" t="s">
        <v>5919</v>
      </c>
      <c r="C1224" s="97" t="s">
        <v>5920</v>
      </c>
      <c r="D1224" s="97" t="s">
        <v>5921</v>
      </c>
      <c r="E1224" s="97" t="s">
        <v>5921</v>
      </c>
      <c r="F1224" s="97" t="s">
        <v>465</v>
      </c>
      <c r="G1224" s="97"/>
      <c r="H1224" s="97" t="s">
        <v>466</v>
      </c>
      <c r="I1224" s="97" t="s">
        <v>5922</v>
      </c>
      <c r="J1224" s="97" t="s">
        <v>468</v>
      </c>
      <c r="K1224" s="97">
        <v>127666.164</v>
      </c>
      <c r="L1224" s="97">
        <v>253255.82800000001</v>
      </c>
      <c r="M1224" s="97">
        <v>527632.76009999996</v>
      </c>
      <c r="N1224" s="97">
        <v>753279.06129999994</v>
      </c>
      <c r="O1224" s="97">
        <v>53.52448699</v>
      </c>
      <c r="P1224" s="97">
        <v>-9.0913851349999995</v>
      </c>
    </row>
    <row r="1225" spans="1:16" x14ac:dyDescent="0.3">
      <c r="A1225" s="97" t="s">
        <v>5923</v>
      </c>
      <c r="B1225" s="97" t="s">
        <v>5924</v>
      </c>
      <c r="C1225" s="97" t="s">
        <v>5925</v>
      </c>
      <c r="D1225" s="97" t="s">
        <v>5926</v>
      </c>
      <c r="E1225" s="97" t="s">
        <v>1666</v>
      </c>
      <c r="F1225" s="97">
        <v>107</v>
      </c>
      <c r="G1225" s="97"/>
      <c r="H1225" s="97" t="s">
        <v>175</v>
      </c>
      <c r="I1225" s="97" t="s">
        <v>5927</v>
      </c>
      <c r="J1225" s="97" t="s">
        <v>198</v>
      </c>
      <c r="K1225" s="97">
        <v>314202.93800000002</v>
      </c>
      <c r="L1225" s="97">
        <v>236164.79699999999</v>
      </c>
      <c r="M1225" s="97">
        <v>714129.25699999998</v>
      </c>
      <c r="N1225" s="97">
        <v>736190.71609999996</v>
      </c>
      <c r="O1225" s="97">
        <v>53.363581349999997</v>
      </c>
      <c r="P1225" s="97">
        <v>-6.2852414410000002</v>
      </c>
    </row>
    <row r="1226" spans="1:16" x14ac:dyDescent="0.3">
      <c r="A1226" s="97" t="s">
        <v>5928</v>
      </c>
      <c r="B1226" s="97" t="s">
        <v>5929</v>
      </c>
      <c r="C1226" s="97" t="s">
        <v>5930</v>
      </c>
      <c r="D1226" s="97" t="s">
        <v>5931</v>
      </c>
      <c r="E1226" s="97" t="s">
        <v>5926</v>
      </c>
      <c r="F1226" s="97" t="s">
        <v>1666</v>
      </c>
      <c r="G1226" s="97"/>
      <c r="H1226" s="97" t="s">
        <v>175</v>
      </c>
      <c r="I1226" s="97" t="s">
        <v>5932</v>
      </c>
      <c r="J1226" s="97" t="s">
        <v>198</v>
      </c>
      <c r="K1226" s="97">
        <v>314162.027</v>
      </c>
      <c r="L1226" s="97">
        <v>236172.65599999999</v>
      </c>
      <c r="M1226" s="97">
        <v>714088.35490000003</v>
      </c>
      <c r="N1226" s="97">
        <v>736198.5736</v>
      </c>
      <c r="O1226" s="97">
        <v>53.363660760000002</v>
      </c>
      <c r="P1226" s="97">
        <v>-6.2858528490000003</v>
      </c>
    </row>
    <row r="1227" spans="1:16" x14ac:dyDescent="0.3">
      <c r="A1227" s="97" t="s">
        <v>5933</v>
      </c>
      <c r="B1227" s="97" t="s">
        <v>5934</v>
      </c>
      <c r="C1227" s="97" t="s">
        <v>5935</v>
      </c>
      <c r="D1227" s="97" t="s">
        <v>5936</v>
      </c>
      <c r="E1227" s="97" t="s">
        <v>5937</v>
      </c>
      <c r="F1227" s="97" t="s">
        <v>459</v>
      </c>
      <c r="G1227" s="97" t="s">
        <v>593</v>
      </c>
      <c r="H1227" s="97" t="s">
        <v>594</v>
      </c>
      <c r="I1227" s="97" t="s">
        <v>5938</v>
      </c>
      <c r="J1227" s="97" t="s">
        <v>596</v>
      </c>
      <c r="K1227" s="97">
        <v>212799.125</v>
      </c>
      <c r="L1227" s="97">
        <v>229036.859</v>
      </c>
      <c r="M1227" s="97">
        <v>612747.25</v>
      </c>
      <c r="N1227" s="97">
        <v>729064.85430000001</v>
      </c>
      <c r="O1227" s="97">
        <v>53.311705930000002</v>
      </c>
      <c r="P1227" s="97">
        <v>-7.808716671</v>
      </c>
    </row>
    <row r="1228" spans="1:16" x14ac:dyDescent="0.3">
      <c r="A1228" s="97" t="s">
        <v>5939</v>
      </c>
      <c r="B1228" s="97" t="s">
        <v>5940</v>
      </c>
      <c r="C1228" s="97" t="s">
        <v>5941</v>
      </c>
      <c r="D1228" s="97" t="s">
        <v>5942</v>
      </c>
      <c r="E1228" s="97" t="s">
        <v>5943</v>
      </c>
      <c r="F1228" s="97" t="s">
        <v>5944</v>
      </c>
      <c r="G1228" s="97"/>
      <c r="H1228" s="97" t="s">
        <v>247</v>
      </c>
      <c r="I1228" s="97" t="s">
        <v>5945</v>
      </c>
      <c r="J1228" s="97" t="s">
        <v>249</v>
      </c>
      <c r="K1228" s="97">
        <v>269015.52399999998</v>
      </c>
      <c r="L1228" s="97">
        <v>278385.00400000002</v>
      </c>
      <c r="M1228" s="97">
        <v>668951.80189999996</v>
      </c>
      <c r="N1228" s="97">
        <v>778402.06759999995</v>
      </c>
      <c r="O1228" s="97">
        <v>53.750676120000001</v>
      </c>
      <c r="P1228" s="97">
        <v>-6.954547356</v>
      </c>
    </row>
    <row r="1229" spans="1:16" x14ac:dyDescent="0.3">
      <c r="A1229" s="97" t="s">
        <v>5946</v>
      </c>
      <c r="B1229" s="97" t="s">
        <v>5947</v>
      </c>
      <c r="C1229" s="97" t="s">
        <v>5948</v>
      </c>
      <c r="D1229" s="97" t="s">
        <v>5949</v>
      </c>
      <c r="E1229" s="97" t="s">
        <v>5336</v>
      </c>
      <c r="F1229" s="97" t="s">
        <v>514</v>
      </c>
      <c r="G1229" s="97"/>
      <c r="H1229" s="97" t="s">
        <v>515</v>
      </c>
      <c r="I1229" s="97" t="s">
        <v>5950</v>
      </c>
      <c r="J1229" s="97" t="s">
        <v>517</v>
      </c>
      <c r="K1229" s="97">
        <v>283946.65600000002</v>
      </c>
      <c r="L1229" s="97">
        <v>116788.625</v>
      </c>
      <c r="M1229" s="97">
        <v>683878.85660000006</v>
      </c>
      <c r="N1229" s="97">
        <v>616840.41949999996</v>
      </c>
      <c r="O1229" s="97">
        <v>52.296812709999998</v>
      </c>
      <c r="P1229" s="97">
        <v>-6.7702720550000004</v>
      </c>
    </row>
    <row r="1230" spans="1:16" x14ac:dyDescent="0.3">
      <c r="A1230" s="97" t="s">
        <v>5951</v>
      </c>
      <c r="B1230" s="97" t="s">
        <v>5952</v>
      </c>
      <c r="C1230" s="97" t="s">
        <v>5953</v>
      </c>
      <c r="D1230" s="97" t="s">
        <v>5953</v>
      </c>
      <c r="E1230" s="97" t="s">
        <v>3873</v>
      </c>
      <c r="F1230" s="97" t="s">
        <v>1610</v>
      </c>
      <c r="G1230" s="97" t="s">
        <v>436</v>
      </c>
      <c r="H1230" s="97" t="s">
        <v>437</v>
      </c>
      <c r="I1230" s="97" t="s">
        <v>5954</v>
      </c>
      <c r="J1230" s="97" t="s">
        <v>439</v>
      </c>
      <c r="K1230" s="97">
        <v>225832.391</v>
      </c>
      <c r="L1230" s="97">
        <v>410036.81300000002</v>
      </c>
      <c r="M1230" s="97">
        <v>625778.67169999995</v>
      </c>
      <c r="N1230" s="97">
        <v>910025.74109999998</v>
      </c>
      <c r="O1230" s="97">
        <v>54.937263710000003</v>
      </c>
      <c r="P1230" s="97">
        <v>-7.5977250830000003</v>
      </c>
    </row>
    <row r="1231" spans="1:16" x14ac:dyDescent="0.3">
      <c r="A1231" s="97" t="s">
        <v>5955</v>
      </c>
      <c r="B1231" s="97" t="s">
        <v>1193</v>
      </c>
      <c r="C1231" s="97" t="s">
        <v>5956</v>
      </c>
      <c r="D1231" s="97" t="s">
        <v>5957</v>
      </c>
      <c r="E1231" s="97" t="s">
        <v>592</v>
      </c>
      <c r="F1231" s="97" t="s">
        <v>593</v>
      </c>
      <c r="G1231" s="97"/>
      <c r="H1231" s="97" t="s">
        <v>594</v>
      </c>
      <c r="I1231" s="97" t="s">
        <v>5958</v>
      </c>
      <c r="J1231" s="97" t="s">
        <v>596</v>
      </c>
      <c r="K1231" s="97">
        <v>203210.234</v>
      </c>
      <c r="L1231" s="97">
        <v>180946.609</v>
      </c>
      <c r="M1231" s="97">
        <v>603160.16689999995</v>
      </c>
      <c r="N1231" s="97">
        <v>680985.01599999995</v>
      </c>
      <c r="O1231" s="97">
        <v>52.87974174</v>
      </c>
      <c r="P1231" s="97">
        <v>-7.9530516059999998</v>
      </c>
    </row>
    <row r="1232" spans="1:16" x14ac:dyDescent="0.3">
      <c r="A1232" s="97" t="s">
        <v>5959</v>
      </c>
      <c r="B1232" s="97" t="s">
        <v>5960</v>
      </c>
      <c r="C1232" s="97" t="s">
        <v>5961</v>
      </c>
      <c r="D1232" s="97" t="s">
        <v>5962</v>
      </c>
      <c r="E1232" s="97" t="s">
        <v>713</v>
      </c>
      <c r="F1232" s="97" t="s">
        <v>514</v>
      </c>
      <c r="G1232" s="97"/>
      <c r="H1232" s="97" t="s">
        <v>515</v>
      </c>
      <c r="I1232" s="97" t="s">
        <v>5963</v>
      </c>
      <c r="J1232" s="97" t="s">
        <v>517</v>
      </c>
      <c r="K1232" s="97">
        <v>296704.34399999998</v>
      </c>
      <c r="L1232" s="97">
        <v>125495.148</v>
      </c>
      <c r="M1232" s="97">
        <v>696633.84360000002</v>
      </c>
      <c r="N1232" s="97">
        <v>625544.99930000002</v>
      </c>
      <c r="O1232" s="97">
        <v>52.372934950000001</v>
      </c>
      <c r="P1232" s="97">
        <v>-6.5808304050000004</v>
      </c>
    </row>
    <row r="1233" spans="1:16" x14ac:dyDescent="0.3">
      <c r="A1233" s="97" t="s">
        <v>5964</v>
      </c>
      <c r="B1233" s="97" t="s">
        <v>5965</v>
      </c>
      <c r="C1233" s="97" t="s">
        <v>5965</v>
      </c>
      <c r="D1233" s="97" t="s">
        <v>5966</v>
      </c>
      <c r="E1233" s="97" t="s">
        <v>3744</v>
      </c>
      <c r="F1233" s="97"/>
      <c r="G1233" s="97"/>
      <c r="H1233" s="97" t="s">
        <v>307</v>
      </c>
      <c r="I1233" s="97" t="s">
        <v>5967</v>
      </c>
      <c r="J1233" s="97" t="s">
        <v>309</v>
      </c>
      <c r="K1233" s="97">
        <v>146174.67199999999</v>
      </c>
      <c r="L1233" s="97">
        <v>210389.45300000001</v>
      </c>
      <c r="M1233" s="97">
        <v>546137.04989999998</v>
      </c>
      <c r="N1233" s="97">
        <v>710421.82339999999</v>
      </c>
      <c r="O1233" s="97">
        <v>53.141591159999997</v>
      </c>
      <c r="P1233" s="97">
        <v>-8.8050694729999996</v>
      </c>
    </row>
    <row r="1234" spans="1:16" x14ac:dyDescent="0.3">
      <c r="A1234" s="97" t="s">
        <v>5968</v>
      </c>
      <c r="B1234" s="97" t="s">
        <v>5969</v>
      </c>
      <c r="C1234" s="97" t="s">
        <v>5969</v>
      </c>
      <c r="D1234" s="97" t="s">
        <v>5970</v>
      </c>
      <c r="E1234" s="97" t="s">
        <v>5971</v>
      </c>
      <c r="F1234" s="97" t="s">
        <v>1488</v>
      </c>
      <c r="G1234" s="97" t="s">
        <v>137</v>
      </c>
      <c r="H1234" s="97" t="s">
        <v>138</v>
      </c>
      <c r="I1234" s="97" t="s">
        <v>5972</v>
      </c>
      <c r="J1234" s="97" t="s">
        <v>140</v>
      </c>
      <c r="K1234" s="97">
        <v>109725.07</v>
      </c>
      <c r="L1234" s="97">
        <v>59857.934000000001</v>
      </c>
      <c r="M1234" s="97">
        <v>509694.48149999999</v>
      </c>
      <c r="N1234" s="97">
        <v>559922.93119999999</v>
      </c>
      <c r="O1234" s="97">
        <v>51.784302769999996</v>
      </c>
      <c r="P1234" s="97">
        <v>-9.3088935829999997</v>
      </c>
    </row>
    <row r="1235" spans="1:16" x14ac:dyDescent="0.3">
      <c r="A1235" s="97" t="s">
        <v>5973</v>
      </c>
      <c r="B1235" s="97" t="s">
        <v>5974</v>
      </c>
      <c r="C1235" s="97" t="s">
        <v>5974</v>
      </c>
      <c r="D1235" s="97" t="s">
        <v>5975</v>
      </c>
      <c r="E1235" s="97" t="s">
        <v>600</v>
      </c>
      <c r="F1235" s="97"/>
      <c r="G1235" s="97"/>
      <c r="H1235" s="97" t="s">
        <v>151</v>
      </c>
      <c r="I1235" s="97" t="s">
        <v>5976</v>
      </c>
      <c r="J1235" s="97" t="s">
        <v>153</v>
      </c>
      <c r="K1235" s="97">
        <v>91493.391000000003</v>
      </c>
      <c r="L1235" s="97">
        <v>92131.093999999997</v>
      </c>
      <c r="M1235" s="97">
        <v>491466.90629999997</v>
      </c>
      <c r="N1235" s="97">
        <v>592189.23950000003</v>
      </c>
      <c r="O1235" s="97">
        <v>52.071000300000001</v>
      </c>
      <c r="P1235" s="97">
        <v>-9.5831571740000001</v>
      </c>
    </row>
    <row r="1236" spans="1:16" x14ac:dyDescent="0.3">
      <c r="A1236" s="97" t="s">
        <v>5977</v>
      </c>
      <c r="B1236" s="97" t="s">
        <v>1347</v>
      </c>
      <c r="C1236" s="97" t="s">
        <v>5978</v>
      </c>
      <c r="D1236" s="97" t="s">
        <v>5979</v>
      </c>
      <c r="E1236" s="97" t="s">
        <v>514</v>
      </c>
      <c r="F1236" s="97"/>
      <c r="G1236" s="97"/>
      <c r="H1236" s="97" t="s">
        <v>515</v>
      </c>
      <c r="I1236" s="97" t="s">
        <v>5980</v>
      </c>
      <c r="J1236" s="97" t="s">
        <v>517</v>
      </c>
      <c r="K1236" s="97">
        <v>301638.78100000002</v>
      </c>
      <c r="L1236" s="97">
        <v>127341.031</v>
      </c>
      <c r="M1236" s="97">
        <v>701567.22770000005</v>
      </c>
      <c r="N1236" s="97">
        <v>627390.45849999995</v>
      </c>
      <c r="O1236" s="97">
        <v>52.388625050000002</v>
      </c>
      <c r="P1236" s="97">
        <v>-6.507845487</v>
      </c>
    </row>
    <row r="1237" spans="1:16" x14ac:dyDescent="0.3">
      <c r="A1237" s="97" t="s">
        <v>5981</v>
      </c>
      <c r="B1237" s="97" t="s">
        <v>5982</v>
      </c>
      <c r="C1237" s="97" t="s">
        <v>5983</v>
      </c>
      <c r="D1237" s="97" t="s">
        <v>5983</v>
      </c>
      <c r="E1237" s="97" t="s">
        <v>5984</v>
      </c>
      <c r="F1237" s="97" t="s">
        <v>5477</v>
      </c>
      <c r="G1237" s="97" t="s">
        <v>694</v>
      </c>
      <c r="H1237" s="97" t="s">
        <v>437</v>
      </c>
      <c r="I1237" s="97" t="s">
        <v>5985</v>
      </c>
      <c r="J1237" s="97" t="s">
        <v>439</v>
      </c>
      <c r="K1237" s="97">
        <v>183695.42199999999</v>
      </c>
      <c r="L1237" s="97">
        <v>421157.28100000002</v>
      </c>
      <c r="M1237" s="97">
        <v>583650.83959999995</v>
      </c>
      <c r="N1237" s="97">
        <v>921144.03610000003</v>
      </c>
      <c r="O1237" s="97">
        <v>55.03755245</v>
      </c>
      <c r="P1237" s="97">
        <v>-8.2557642809999994</v>
      </c>
    </row>
    <row r="1238" spans="1:16" x14ac:dyDescent="0.3">
      <c r="A1238" s="97" t="s">
        <v>5986</v>
      </c>
      <c r="B1238" s="97" t="s">
        <v>5987</v>
      </c>
      <c r="C1238" s="97"/>
      <c r="D1238" s="97" t="s">
        <v>5988</v>
      </c>
      <c r="E1238" s="97" t="s">
        <v>729</v>
      </c>
      <c r="F1238" s="97" t="s">
        <v>611</v>
      </c>
      <c r="G1238" s="97"/>
      <c r="H1238" s="97" t="s">
        <v>612</v>
      </c>
      <c r="I1238" s="97" t="s">
        <v>5989</v>
      </c>
      <c r="J1238" s="97" t="s">
        <v>614</v>
      </c>
      <c r="K1238" s="97">
        <v>101957.68799999999</v>
      </c>
      <c r="L1238" s="97">
        <v>174237.31299999999</v>
      </c>
      <c r="M1238" s="97">
        <v>501929.39689999999</v>
      </c>
      <c r="N1238" s="97">
        <v>674277.71189999999</v>
      </c>
      <c r="O1238" s="97">
        <v>52.810553110000001</v>
      </c>
      <c r="P1238" s="97">
        <v>-9.4546942549999997</v>
      </c>
    </row>
    <row r="1239" spans="1:16" x14ac:dyDescent="0.3">
      <c r="A1239" s="97" t="s">
        <v>5990</v>
      </c>
      <c r="B1239" s="97" t="s">
        <v>3465</v>
      </c>
      <c r="C1239" s="97" t="s">
        <v>3465</v>
      </c>
      <c r="D1239" s="97" t="s">
        <v>5991</v>
      </c>
      <c r="E1239" s="97" t="s">
        <v>5992</v>
      </c>
      <c r="F1239" s="97" t="s">
        <v>5993</v>
      </c>
      <c r="G1239" s="97"/>
      <c r="H1239" s="97" t="s">
        <v>546</v>
      </c>
      <c r="I1239" s="97" t="s">
        <v>5994</v>
      </c>
      <c r="J1239" s="97" t="s">
        <v>548</v>
      </c>
      <c r="K1239" s="97">
        <v>159680.17199999999</v>
      </c>
      <c r="L1239" s="97">
        <v>344453.84399999998</v>
      </c>
      <c r="M1239" s="97">
        <v>559640.35719999997</v>
      </c>
      <c r="N1239" s="97">
        <v>844457.25419999997</v>
      </c>
      <c r="O1239" s="97">
        <v>54.347201650000002</v>
      </c>
      <c r="P1239" s="97">
        <v>-8.6207573649999993</v>
      </c>
    </row>
    <row r="1240" spans="1:16" x14ac:dyDescent="0.3">
      <c r="A1240" s="97" t="s">
        <v>5995</v>
      </c>
      <c r="B1240" s="97" t="s">
        <v>5996</v>
      </c>
      <c r="C1240" s="97" t="s">
        <v>5997</v>
      </c>
      <c r="D1240" s="97" t="s">
        <v>5998</v>
      </c>
      <c r="E1240" s="97" t="s">
        <v>138</v>
      </c>
      <c r="F1240" s="97"/>
      <c r="G1240" s="97"/>
      <c r="H1240" s="97" t="s">
        <v>138</v>
      </c>
      <c r="I1240" s="97" t="s">
        <v>5999</v>
      </c>
      <c r="J1240" s="97" t="s">
        <v>347</v>
      </c>
      <c r="K1240" s="97">
        <v>172376.171</v>
      </c>
      <c r="L1240" s="97">
        <v>71369.415999999997</v>
      </c>
      <c r="M1240" s="97">
        <v>572332.15350000001</v>
      </c>
      <c r="N1240" s="97">
        <v>571431.59199999995</v>
      </c>
      <c r="O1240" s="97">
        <v>51.894355900000001</v>
      </c>
      <c r="P1240" s="97">
        <v>-8.4019909389999992</v>
      </c>
    </row>
    <row r="1241" spans="1:16" x14ac:dyDescent="0.3">
      <c r="A1241" s="97" t="s">
        <v>6000</v>
      </c>
      <c r="B1241" s="97" t="s">
        <v>6001</v>
      </c>
      <c r="C1241" s="97" t="s">
        <v>6002</v>
      </c>
      <c r="D1241" s="97" t="s">
        <v>274</v>
      </c>
      <c r="E1241" s="97" t="s">
        <v>275</v>
      </c>
      <c r="F1241" s="97"/>
      <c r="G1241" s="97"/>
      <c r="H1241" s="97" t="s">
        <v>276</v>
      </c>
      <c r="I1241" s="97" t="s">
        <v>6003</v>
      </c>
      <c r="J1241" s="97" t="s">
        <v>278</v>
      </c>
      <c r="K1241" s="97">
        <v>250276.04699999999</v>
      </c>
      <c r="L1241" s="97">
        <v>251051.17199999999</v>
      </c>
      <c r="M1241" s="97">
        <v>650216.21620000002</v>
      </c>
      <c r="N1241" s="97">
        <v>751074.2243</v>
      </c>
      <c r="O1241" s="97">
        <v>53.507256980000001</v>
      </c>
      <c r="P1241" s="97">
        <v>-7.2429930990000004</v>
      </c>
    </row>
    <row r="1242" spans="1:16" x14ac:dyDescent="0.3">
      <c r="A1242" s="97" t="s">
        <v>6004</v>
      </c>
      <c r="B1242" s="97" t="s">
        <v>6005</v>
      </c>
      <c r="C1242" s="97" t="s">
        <v>6005</v>
      </c>
      <c r="D1242" s="97" t="s">
        <v>3250</v>
      </c>
      <c r="E1242" s="97" t="s">
        <v>611</v>
      </c>
      <c r="F1242" s="97"/>
      <c r="G1242" s="97"/>
      <c r="H1242" s="97" t="s">
        <v>612</v>
      </c>
      <c r="I1242" s="97" t="s">
        <v>6006</v>
      </c>
      <c r="J1242" s="97" t="s">
        <v>614</v>
      </c>
      <c r="K1242" s="97">
        <v>134620.45300000001</v>
      </c>
      <c r="L1242" s="97">
        <v>174409.45300000001</v>
      </c>
      <c r="M1242" s="97">
        <v>534585.12600000005</v>
      </c>
      <c r="N1242" s="97">
        <v>674449.63789999997</v>
      </c>
      <c r="O1242" s="97">
        <v>52.817046159999997</v>
      </c>
      <c r="P1242" s="97">
        <v>-8.9704365639999999</v>
      </c>
    </row>
    <row r="1243" spans="1:16" x14ac:dyDescent="0.3">
      <c r="A1243" s="97" t="s">
        <v>6007</v>
      </c>
      <c r="B1243" s="97" t="s">
        <v>6008</v>
      </c>
      <c r="C1243" s="97" t="s">
        <v>6009</v>
      </c>
      <c r="D1243" s="97" t="s">
        <v>6010</v>
      </c>
      <c r="E1243" s="97" t="s">
        <v>6011</v>
      </c>
      <c r="F1243" s="97" t="s">
        <v>246</v>
      </c>
      <c r="G1243" s="97"/>
      <c r="H1243" s="97" t="s">
        <v>247</v>
      </c>
      <c r="I1243" s="97" t="s">
        <v>6012</v>
      </c>
      <c r="J1243" s="97" t="s">
        <v>249</v>
      </c>
      <c r="K1243" s="97">
        <v>303024.03100000002</v>
      </c>
      <c r="L1243" s="97">
        <v>259374.266</v>
      </c>
      <c r="M1243" s="97">
        <v>702952.88150000002</v>
      </c>
      <c r="N1243" s="97">
        <v>759395.24439999997</v>
      </c>
      <c r="O1243" s="97">
        <v>53.574331770000001</v>
      </c>
      <c r="P1243" s="97">
        <v>-6.445492497</v>
      </c>
    </row>
    <row r="1244" spans="1:16" x14ac:dyDescent="0.3">
      <c r="A1244" s="97" t="s">
        <v>6013</v>
      </c>
      <c r="B1244" s="97" t="s">
        <v>6014</v>
      </c>
      <c r="C1244" s="97" t="s">
        <v>6014</v>
      </c>
      <c r="D1244" s="97" t="s">
        <v>6015</v>
      </c>
      <c r="E1244" s="97" t="s">
        <v>6016</v>
      </c>
      <c r="F1244" s="97" t="s">
        <v>1197</v>
      </c>
      <c r="G1244" s="97" t="s">
        <v>593</v>
      </c>
      <c r="H1244" s="97" t="s">
        <v>594</v>
      </c>
      <c r="I1244" s="97" t="s">
        <v>6017</v>
      </c>
      <c r="J1244" s="97" t="s">
        <v>596</v>
      </c>
      <c r="K1244" s="97">
        <v>236833.9</v>
      </c>
      <c r="L1244" s="97">
        <v>218529.8</v>
      </c>
      <c r="M1244" s="97">
        <v>636776.79130000004</v>
      </c>
      <c r="N1244" s="97">
        <v>718559.93039999995</v>
      </c>
      <c r="O1244" s="97">
        <v>53.216178970000001</v>
      </c>
      <c r="P1244" s="97">
        <v>-7.4493593300000001</v>
      </c>
    </row>
    <row r="1245" spans="1:16" x14ac:dyDescent="0.3">
      <c r="A1245" s="97" t="s">
        <v>6018</v>
      </c>
      <c r="B1245" s="97" t="s">
        <v>6019</v>
      </c>
      <c r="C1245" s="97" t="s">
        <v>6020</v>
      </c>
      <c r="D1245" s="97" t="s">
        <v>5690</v>
      </c>
      <c r="E1245" s="97" t="s">
        <v>694</v>
      </c>
      <c r="F1245" s="97"/>
      <c r="G1245" s="97"/>
      <c r="H1245" s="97" t="s">
        <v>437</v>
      </c>
      <c r="I1245" s="97" t="s">
        <v>6021</v>
      </c>
      <c r="J1245" s="97" t="s">
        <v>439</v>
      </c>
      <c r="K1245" s="97">
        <v>176855.5</v>
      </c>
      <c r="L1245" s="97">
        <v>388256.1</v>
      </c>
      <c r="M1245" s="97">
        <v>576812.21710000001</v>
      </c>
      <c r="N1245" s="97">
        <v>888249.98060000001</v>
      </c>
      <c r="O1245" s="97">
        <v>54.74174635</v>
      </c>
      <c r="P1245" s="97">
        <v>-8.3600991770000004</v>
      </c>
    </row>
    <row r="1246" spans="1:16" x14ac:dyDescent="0.3">
      <c r="A1246" s="97" t="s">
        <v>6022</v>
      </c>
      <c r="B1246" s="97" t="s">
        <v>5952</v>
      </c>
      <c r="C1246" s="97" t="s">
        <v>6023</v>
      </c>
      <c r="D1246" s="97" t="s">
        <v>6024</v>
      </c>
      <c r="E1246" s="97" t="s">
        <v>436</v>
      </c>
      <c r="F1246" s="97"/>
      <c r="G1246" s="97"/>
      <c r="H1246" s="97" t="s">
        <v>437</v>
      </c>
      <c r="I1246" s="97" t="s">
        <v>6025</v>
      </c>
      <c r="J1246" s="97" t="s">
        <v>439</v>
      </c>
      <c r="K1246" s="97">
        <v>214041.60000000001</v>
      </c>
      <c r="L1246" s="97">
        <v>420071.6</v>
      </c>
      <c r="M1246" s="97">
        <v>613990.47400000005</v>
      </c>
      <c r="N1246" s="97">
        <v>920058.42850000004</v>
      </c>
      <c r="O1246" s="97">
        <v>55.027870919999998</v>
      </c>
      <c r="P1246" s="97">
        <v>-7.7811875490000002</v>
      </c>
    </row>
    <row r="1247" spans="1:16" x14ac:dyDescent="0.3">
      <c r="A1247" s="97" t="s">
        <v>6026</v>
      </c>
      <c r="B1247" s="97" t="s">
        <v>6027</v>
      </c>
      <c r="C1247" s="97" t="s">
        <v>6027</v>
      </c>
      <c r="D1247" s="97" t="s">
        <v>6028</v>
      </c>
      <c r="E1247" s="97" t="s">
        <v>854</v>
      </c>
      <c r="F1247" s="97" t="s">
        <v>465</v>
      </c>
      <c r="G1247" s="97"/>
      <c r="H1247" s="97" t="s">
        <v>466</v>
      </c>
      <c r="I1247" s="97" t="s">
        <v>6029</v>
      </c>
      <c r="J1247" s="97" t="s">
        <v>468</v>
      </c>
      <c r="K1247" s="97">
        <v>93573.687999999995</v>
      </c>
      <c r="L1247" s="97">
        <v>272073.625</v>
      </c>
      <c r="M1247" s="97">
        <v>493547.73129999998</v>
      </c>
      <c r="N1247" s="97">
        <v>772092.98609999998</v>
      </c>
      <c r="O1247" s="97">
        <v>53.68769683</v>
      </c>
      <c r="P1247" s="97">
        <v>-9.6116647549999996</v>
      </c>
    </row>
    <row r="1248" spans="1:16" x14ac:dyDescent="0.3">
      <c r="A1248" s="97" t="s">
        <v>6030</v>
      </c>
      <c r="B1248" s="97" t="s">
        <v>6031</v>
      </c>
      <c r="C1248" s="97" t="s">
        <v>6032</v>
      </c>
      <c r="D1248" s="97" t="s">
        <v>6033</v>
      </c>
      <c r="E1248" s="97" t="s">
        <v>3852</v>
      </c>
      <c r="F1248" s="97" t="s">
        <v>436</v>
      </c>
      <c r="G1248" s="97"/>
      <c r="H1248" s="97" t="s">
        <v>437</v>
      </c>
      <c r="I1248" s="97" t="s">
        <v>6034</v>
      </c>
      <c r="J1248" s="97" t="s">
        <v>439</v>
      </c>
      <c r="K1248" s="97">
        <v>227640.141</v>
      </c>
      <c r="L1248" s="97">
        <v>392306.03100000002</v>
      </c>
      <c r="M1248" s="97">
        <v>627585.93819999998</v>
      </c>
      <c r="N1248" s="97">
        <v>892298.76969999995</v>
      </c>
      <c r="O1248" s="97">
        <v>54.777900870000003</v>
      </c>
      <c r="P1248" s="97">
        <v>-7.5712164609999997</v>
      </c>
    </row>
    <row r="1249" spans="1:16" x14ac:dyDescent="0.3">
      <c r="A1249" s="97" t="s">
        <v>6035</v>
      </c>
      <c r="B1249" s="97" t="s">
        <v>6036</v>
      </c>
      <c r="C1249" s="97" t="s">
        <v>6037</v>
      </c>
      <c r="D1249" s="97" t="s">
        <v>6038</v>
      </c>
      <c r="E1249" s="97" t="s">
        <v>138</v>
      </c>
      <c r="F1249" s="97"/>
      <c r="G1249" s="97"/>
      <c r="H1249" s="97" t="s">
        <v>138</v>
      </c>
      <c r="I1249" s="97" t="s">
        <v>6039</v>
      </c>
      <c r="J1249" s="97" t="s">
        <v>347</v>
      </c>
      <c r="K1249" s="97">
        <v>168757.53099999999</v>
      </c>
      <c r="L1249" s="97">
        <v>72860.520999999993</v>
      </c>
      <c r="M1249" s="97">
        <v>568714.30079999997</v>
      </c>
      <c r="N1249" s="97">
        <v>572922.39549999998</v>
      </c>
      <c r="O1249" s="97">
        <v>51.907565220000002</v>
      </c>
      <c r="P1249" s="97">
        <v>-8.4546889299999997</v>
      </c>
    </row>
    <row r="1250" spans="1:16" x14ac:dyDescent="0.3">
      <c r="A1250" s="97" t="s">
        <v>6040</v>
      </c>
      <c r="B1250" s="97" t="s">
        <v>6041</v>
      </c>
      <c r="C1250" s="97" t="s">
        <v>6042</v>
      </c>
      <c r="D1250" s="97" t="s">
        <v>2540</v>
      </c>
      <c r="E1250" s="97" t="s">
        <v>1488</v>
      </c>
      <c r="F1250" s="97"/>
      <c r="G1250" s="97"/>
      <c r="H1250" s="97" t="s">
        <v>138</v>
      </c>
      <c r="I1250" s="97" t="s">
        <v>6043</v>
      </c>
      <c r="J1250" s="97" t="s">
        <v>140</v>
      </c>
      <c r="K1250" s="97">
        <v>93769.75</v>
      </c>
      <c r="L1250" s="97">
        <v>42126.355000000003</v>
      </c>
      <c r="M1250" s="97">
        <v>493742.5001</v>
      </c>
      <c r="N1250" s="97">
        <v>542195.25899999996</v>
      </c>
      <c r="O1250" s="97">
        <v>51.622197679999999</v>
      </c>
      <c r="P1250" s="97">
        <v>-9.5346192740000006</v>
      </c>
    </row>
    <row r="1251" spans="1:16" x14ac:dyDescent="0.3">
      <c r="A1251" s="97" t="s">
        <v>6044</v>
      </c>
      <c r="B1251" s="97" t="s">
        <v>6045</v>
      </c>
      <c r="C1251" s="97" t="s">
        <v>6045</v>
      </c>
      <c r="D1251" s="97" t="s">
        <v>1007</v>
      </c>
      <c r="E1251" s="97" t="s">
        <v>306</v>
      </c>
      <c r="F1251" s="97"/>
      <c r="G1251" s="97"/>
      <c r="H1251" s="97" t="s">
        <v>307</v>
      </c>
      <c r="I1251" s="97" t="s">
        <v>6046</v>
      </c>
      <c r="J1251" s="97" t="s">
        <v>309</v>
      </c>
      <c r="K1251" s="97">
        <v>146239.15599999999</v>
      </c>
      <c r="L1251" s="97">
        <v>223356.84400000001</v>
      </c>
      <c r="M1251" s="97">
        <v>546201.58979999996</v>
      </c>
      <c r="N1251" s="97">
        <v>723386.42009999999</v>
      </c>
      <c r="O1251" s="97">
        <v>53.258100910000003</v>
      </c>
      <c r="P1251" s="97">
        <v>-8.8062883460000005</v>
      </c>
    </row>
    <row r="1252" spans="1:16" x14ac:dyDescent="0.3">
      <c r="A1252" s="97" t="s">
        <v>6047</v>
      </c>
      <c r="B1252" s="97" t="s">
        <v>6048</v>
      </c>
      <c r="C1252" s="97" t="s">
        <v>6049</v>
      </c>
      <c r="D1252" s="97" t="s">
        <v>1220</v>
      </c>
      <c r="E1252" s="97" t="s">
        <v>166</v>
      </c>
      <c r="F1252" s="97"/>
      <c r="G1252" s="97"/>
      <c r="H1252" s="97" t="s">
        <v>167</v>
      </c>
      <c r="I1252" s="97" t="s">
        <v>6050</v>
      </c>
      <c r="J1252" s="97" t="s">
        <v>169</v>
      </c>
      <c r="K1252" s="97">
        <v>272511.875</v>
      </c>
      <c r="L1252" s="97">
        <v>177194.5</v>
      </c>
      <c r="M1252" s="97">
        <v>672446.86049999995</v>
      </c>
      <c r="N1252" s="97">
        <v>677233.34450000001</v>
      </c>
      <c r="O1252" s="97">
        <v>52.841162279999999</v>
      </c>
      <c r="P1252" s="97">
        <v>-6.9246446669999999</v>
      </c>
    </row>
    <row r="1253" spans="1:16" x14ac:dyDescent="0.3">
      <c r="A1253" s="97" t="s">
        <v>6051</v>
      </c>
      <c r="B1253" s="97" t="s">
        <v>6052</v>
      </c>
      <c r="C1253" s="97" t="s">
        <v>6053</v>
      </c>
      <c r="D1253" s="97" t="s">
        <v>6054</v>
      </c>
      <c r="E1253" s="97" t="s">
        <v>459</v>
      </c>
      <c r="F1253" s="97" t="s">
        <v>320</v>
      </c>
      <c r="G1253" s="97"/>
      <c r="H1253" s="97" t="s">
        <v>321</v>
      </c>
      <c r="I1253" s="97" t="s">
        <v>6055</v>
      </c>
      <c r="J1253" s="97" t="s">
        <v>323</v>
      </c>
      <c r="K1253" s="97">
        <v>196487.234</v>
      </c>
      <c r="L1253" s="97">
        <v>237622.609</v>
      </c>
      <c r="M1253" s="97">
        <v>596438.91899999999</v>
      </c>
      <c r="N1253" s="97">
        <v>737648.84180000005</v>
      </c>
      <c r="O1253" s="97">
        <v>53.388990880000001</v>
      </c>
      <c r="P1253" s="97">
        <v>-8.0535337600000005</v>
      </c>
    </row>
    <row r="1254" spans="1:16" x14ac:dyDescent="0.3">
      <c r="A1254" s="97" t="s">
        <v>6056</v>
      </c>
      <c r="B1254" s="97" t="s">
        <v>4187</v>
      </c>
      <c r="C1254" s="97" t="s">
        <v>6057</v>
      </c>
      <c r="D1254" s="97" t="s">
        <v>6058</v>
      </c>
      <c r="E1254" s="97" t="s">
        <v>182</v>
      </c>
      <c r="F1254" s="97">
        <v>130</v>
      </c>
      <c r="G1254" s="97"/>
      <c r="H1254" s="97" t="s">
        <v>175</v>
      </c>
      <c r="I1254" s="97" t="s">
        <v>6059</v>
      </c>
      <c r="J1254" s="97" t="s">
        <v>184</v>
      </c>
      <c r="K1254" s="97">
        <v>303834.43800000002</v>
      </c>
      <c r="L1254" s="97">
        <v>226478.859</v>
      </c>
      <c r="M1254" s="97">
        <v>703762.93909999996</v>
      </c>
      <c r="N1254" s="97">
        <v>726506.91989999998</v>
      </c>
      <c r="O1254" s="97">
        <v>53.278721099999999</v>
      </c>
      <c r="P1254" s="97">
        <v>-6.4440943470000001</v>
      </c>
    </row>
    <row r="1255" spans="1:16" x14ac:dyDescent="0.3">
      <c r="A1255" s="97" t="s">
        <v>6060</v>
      </c>
      <c r="B1255" s="97" t="s">
        <v>6061</v>
      </c>
      <c r="C1255" s="97" t="s">
        <v>6062</v>
      </c>
      <c r="D1255" s="97" t="s">
        <v>6063</v>
      </c>
      <c r="E1255" s="97" t="s">
        <v>6064</v>
      </c>
      <c r="F1255" s="97" t="s">
        <v>5612</v>
      </c>
      <c r="G1255" s="97"/>
      <c r="H1255" s="97" t="s">
        <v>437</v>
      </c>
      <c r="I1255" s="97" t="s">
        <v>6065</v>
      </c>
      <c r="J1255" s="97" t="s">
        <v>439</v>
      </c>
      <c r="K1255" s="97">
        <v>215610.03099999999</v>
      </c>
      <c r="L1255" s="97">
        <v>402188.56300000002</v>
      </c>
      <c r="M1255" s="97">
        <v>615558.47239999997</v>
      </c>
      <c r="N1255" s="97">
        <v>902179.23620000004</v>
      </c>
      <c r="O1255" s="97">
        <v>54.867189809999999</v>
      </c>
      <c r="P1255" s="97">
        <v>-7.7576324550000004</v>
      </c>
    </row>
    <row r="1256" spans="1:16" x14ac:dyDescent="0.3">
      <c r="A1256" s="97" t="s">
        <v>6066</v>
      </c>
      <c r="B1256" s="97" t="s">
        <v>6067</v>
      </c>
      <c r="C1256" s="97" t="s">
        <v>6068</v>
      </c>
      <c r="D1256" s="97" t="s">
        <v>6069</v>
      </c>
      <c r="E1256" s="97" t="s">
        <v>6070</v>
      </c>
      <c r="F1256" s="97" t="s">
        <v>6071</v>
      </c>
      <c r="G1256" s="97"/>
      <c r="H1256" s="97" t="s">
        <v>225</v>
      </c>
      <c r="I1256" s="97" t="s">
        <v>6072</v>
      </c>
      <c r="J1256" s="97" t="s">
        <v>227</v>
      </c>
      <c r="K1256" s="97">
        <v>308986.83500000002</v>
      </c>
      <c r="L1256" s="97">
        <v>275513.30200000003</v>
      </c>
      <c r="M1256" s="97">
        <v>708914.48679999996</v>
      </c>
      <c r="N1256" s="97">
        <v>775530.77170000004</v>
      </c>
      <c r="O1256" s="97">
        <v>53.718070040000001</v>
      </c>
      <c r="P1256" s="97">
        <v>-6.3498666940000001</v>
      </c>
    </row>
    <row r="1257" spans="1:16" x14ac:dyDescent="0.3">
      <c r="A1257" s="97" t="s">
        <v>6073</v>
      </c>
      <c r="B1257" s="97" t="s">
        <v>4720</v>
      </c>
      <c r="C1257" s="97" t="s">
        <v>6074</v>
      </c>
      <c r="D1257" s="97" t="s">
        <v>2385</v>
      </c>
      <c r="E1257" s="97" t="s">
        <v>586</v>
      </c>
      <c r="F1257" s="97"/>
      <c r="G1257" s="97"/>
      <c r="H1257" s="97" t="s">
        <v>540</v>
      </c>
      <c r="I1257" s="97" t="s">
        <v>6075</v>
      </c>
      <c r="J1257" s="97" t="s">
        <v>542</v>
      </c>
      <c r="K1257" s="97">
        <v>111823.817</v>
      </c>
      <c r="L1257" s="97">
        <v>126925.48</v>
      </c>
      <c r="M1257" s="97">
        <v>511793.14319999999</v>
      </c>
      <c r="N1257" s="97">
        <v>626976.01870000002</v>
      </c>
      <c r="O1257" s="97">
        <v>52.387215240000003</v>
      </c>
      <c r="P1257" s="97">
        <v>-9.2958228629999997</v>
      </c>
    </row>
    <row r="1258" spans="1:16" x14ac:dyDescent="0.3">
      <c r="A1258" s="97" t="s">
        <v>6076</v>
      </c>
      <c r="B1258" s="97" t="s">
        <v>6077</v>
      </c>
      <c r="C1258" s="97" t="s">
        <v>6078</v>
      </c>
      <c r="D1258" s="97" t="s">
        <v>6079</v>
      </c>
      <c r="E1258" s="97" t="s">
        <v>261</v>
      </c>
      <c r="F1258" s="97"/>
      <c r="G1258" s="97"/>
      <c r="H1258" s="97" t="s">
        <v>262</v>
      </c>
      <c r="I1258" s="97" t="s">
        <v>6080</v>
      </c>
      <c r="J1258" s="97" t="s">
        <v>264</v>
      </c>
      <c r="K1258" s="97">
        <v>264591.45</v>
      </c>
      <c r="L1258" s="97">
        <v>188771.177</v>
      </c>
      <c r="M1258" s="97">
        <v>664528.20330000005</v>
      </c>
      <c r="N1258" s="97">
        <v>688807.57</v>
      </c>
      <c r="O1258" s="97">
        <v>52.946178699999997</v>
      </c>
      <c r="P1258" s="97">
        <v>-7.0398692629999999</v>
      </c>
    </row>
    <row r="1259" spans="1:16" x14ac:dyDescent="0.3">
      <c r="A1259" s="97" t="s">
        <v>6081</v>
      </c>
      <c r="B1259" s="97" t="s">
        <v>6082</v>
      </c>
      <c r="C1259" s="97" t="s">
        <v>6083</v>
      </c>
      <c r="D1259" s="97" t="s">
        <v>6084</v>
      </c>
      <c r="E1259" s="97" t="s">
        <v>5766</v>
      </c>
      <c r="F1259" s="97"/>
      <c r="G1259" s="97"/>
      <c r="H1259" s="97" t="s">
        <v>540</v>
      </c>
      <c r="I1259" s="97" t="s">
        <v>6085</v>
      </c>
      <c r="J1259" s="97" t="s">
        <v>542</v>
      </c>
      <c r="K1259" s="97">
        <v>143308.95800000001</v>
      </c>
      <c r="L1259" s="97">
        <v>146991.18799999999</v>
      </c>
      <c r="M1259" s="97">
        <v>543271.61089999997</v>
      </c>
      <c r="N1259" s="97">
        <v>647037.23289999994</v>
      </c>
      <c r="O1259" s="97">
        <v>52.571675730000003</v>
      </c>
      <c r="P1259" s="97">
        <v>-8.8368634789999998</v>
      </c>
    </row>
    <row r="1260" spans="1:16" x14ac:dyDescent="0.3">
      <c r="A1260" s="97" t="s">
        <v>6086</v>
      </c>
      <c r="B1260" s="97" t="s">
        <v>6087</v>
      </c>
      <c r="C1260" s="97" t="s">
        <v>6088</v>
      </c>
      <c r="D1260" s="97" t="s">
        <v>6089</v>
      </c>
      <c r="E1260" s="97" t="s">
        <v>6090</v>
      </c>
      <c r="F1260" s="97" t="s">
        <v>1197</v>
      </c>
      <c r="G1260" s="97" t="s">
        <v>593</v>
      </c>
      <c r="H1260" s="97" t="s">
        <v>594</v>
      </c>
      <c r="I1260" s="97" t="s">
        <v>6091</v>
      </c>
      <c r="J1260" s="97" t="s">
        <v>596</v>
      </c>
      <c r="K1260" s="97">
        <v>219220.07800000001</v>
      </c>
      <c r="L1260" s="97">
        <v>225237.92199999999</v>
      </c>
      <c r="M1260" s="97">
        <v>619166.79949999996</v>
      </c>
      <c r="N1260" s="97">
        <v>725266.70140000002</v>
      </c>
      <c r="O1260" s="97">
        <v>53.277378990000003</v>
      </c>
      <c r="P1260" s="97">
        <v>-7.7126161660000001</v>
      </c>
    </row>
    <row r="1261" spans="1:16" x14ac:dyDescent="0.3">
      <c r="A1261" s="97" t="s">
        <v>6092</v>
      </c>
      <c r="B1261" s="97" t="s">
        <v>6093</v>
      </c>
      <c r="C1261" s="97" t="s">
        <v>6093</v>
      </c>
      <c r="D1261" s="97" t="s">
        <v>6094</v>
      </c>
      <c r="E1261" s="97" t="s">
        <v>6095</v>
      </c>
      <c r="F1261" s="97" t="s">
        <v>6096</v>
      </c>
      <c r="G1261" s="97"/>
      <c r="H1261" s="97" t="s">
        <v>307</v>
      </c>
      <c r="I1261" s="97" t="s">
        <v>6097</v>
      </c>
      <c r="J1261" s="97" t="s">
        <v>309</v>
      </c>
      <c r="K1261" s="97">
        <v>175281.70300000001</v>
      </c>
      <c r="L1261" s="97">
        <v>245771.609</v>
      </c>
      <c r="M1261" s="97">
        <v>575238</v>
      </c>
      <c r="N1261" s="97">
        <v>745796.19960000005</v>
      </c>
      <c r="O1261" s="97">
        <v>53.461639810000001</v>
      </c>
      <c r="P1261" s="97">
        <v>-8.3728832430000004</v>
      </c>
    </row>
    <row r="1262" spans="1:16" x14ac:dyDescent="0.3">
      <c r="A1262" s="97" t="s">
        <v>6098</v>
      </c>
      <c r="B1262" s="97" t="s">
        <v>6099</v>
      </c>
      <c r="C1262" s="97" t="s">
        <v>6100</v>
      </c>
      <c r="D1262" s="97" t="s">
        <v>1916</v>
      </c>
      <c r="E1262" s="97" t="s">
        <v>1040</v>
      </c>
      <c r="F1262" s="97"/>
      <c r="G1262" s="97"/>
      <c r="H1262" s="97" t="s">
        <v>151</v>
      </c>
      <c r="I1262" s="97" t="s">
        <v>6101</v>
      </c>
      <c r="J1262" s="97" t="s">
        <v>153</v>
      </c>
      <c r="K1262" s="97">
        <v>94691.437999999995</v>
      </c>
      <c r="L1262" s="97">
        <v>132324.09400000001</v>
      </c>
      <c r="M1262" s="97">
        <v>494664.48430000001</v>
      </c>
      <c r="N1262" s="97">
        <v>632373.56310000003</v>
      </c>
      <c r="O1262" s="97">
        <v>52.432686940000004</v>
      </c>
      <c r="P1262" s="97">
        <v>-9.5490621460000007</v>
      </c>
    </row>
    <row r="1263" spans="1:16" x14ac:dyDescent="0.3">
      <c r="A1263" s="97" t="s">
        <v>6102</v>
      </c>
      <c r="B1263" s="97" t="s">
        <v>6103</v>
      </c>
      <c r="C1263" s="97" t="s">
        <v>6104</v>
      </c>
      <c r="D1263" s="97" t="s">
        <v>6105</v>
      </c>
      <c r="E1263" s="97" t="s">
        <v>210</v>
      </c>
      <c r="F1263" s="97"/>
      <c r="G1263" s="97"/>
      <c r="H1263" s="97" t="s">
        <v>211</v>
      </c>
      <c r="I1263" s="97" t="s">
        <v>6106</v>
      </c>
      <c r="J1263" s="97" t="s">
        <v>213</v>
      </c>
      <c r="K1263" s="97">
        <v>263569.587</v>
      </c>
      <c r="L1263" s="97">
        <v>138036.46799999999</v>
      </c>
      <c r="M1263" s="97">
        <v>663506.28949999996</v>
      </c>
      <c r="N1263" s="97">
        <v>638083.79480000003</v>
      </c>
      <c r="O1263" s="97">
        <v>52.490462690000001</v>
      </c>
      <c r="P1263" s="97">
        <v>-7.0648727750000004</v>
      </c>
    </row>
    <row r="1264" spans="1:16" x14ac:dyDescent="0.3">
      <c r="A1264" s="97" t="s">
        <v>6107</v>
      </c>
      <c r="B1264" s="97" t="s">
        <v>6108</v>
      </c>
      <c r="C1264" s="97" t="s">
        <v>6108</v>
      </c>
      <c r="D1264" s="97" t="s">
        <v>6109</v>
      </c>
      <c r="E1264" s="97" t="s">
        <v>4026</v>
      </c>
      <c r="F1264" s="97"/>
      <c r="G1264" s="97"/>
      <c r="H1264" s="97" t="s">
        <v>138</v>
      </c>
      <c r="I1264" s="97" t="s">
        <v>6110</v>
      </c>
      <c r="J1264" s="97" t="s">
        <v>140</v>
      </c>
      <c r="K1264" s="97">
        <v>128531.156</v>
      </c>
      <c r="L1264" s="97">
        <v>81175.983999999997</v>
      </c>
      <c r="M1264" s="97">
        <v>528496.63410000002</v>
      </c>
      <c r="N1264" s="97">
        <v>581236.28659999999</v>
      </c>
      <c r="O1264" s="97">
        <v>51.978578200000001</v>
      </c>
      <c r="P1264" s="97">
        <v>-9.0408435239999996</v>
      </c>
    </row>
    <row r="1265" spans="1:16" x14ac:dyDescent="0.3">
      <c r="A1265" s="97" t="s">
        <v>6111</v>
      </c>
      <c r="B1265" s="97" t="s">
        <v>6112</v>
      </c>
      <c r="C1265" s="97" t="s">
        <v>6112</v>
      </c>
      <c r="D1265" s="97" t="s">
        <v>903</v>
      </c>
      <c r="E1265" s="97" t="s">
        <v>465</v>
      </c>
      <c r="F1265" s="97"/>
      <c r="G1265" s="97"/>
      <c r="H1265" s="97" t="s">
        <v>466</v>
      </c>
      <c r="I1265" s="97" t="s">
        <v>6113</v>
      </c>
      <c r="J1265" s="97" t="s">
        <v>468</v>
      </c>
      <c r="K1265" s="97">
        <v>126918.8</v>
      </c>
      <c r="L1265" s="97">
        <v>265989.40000000002</v>
      </c>
      <c r="M1265" s="97">
        <v>526885.62549999997</v>
      </c>
      <c r="N1265" s="97">
        <v>766009.89339999994</v>
      </c>
      <c r="O1265" s="97">
        <v>53.638768890000001</v>
      </c>
      <c r="P1265" s="97">
        <v>-9.1056316729999995</v>
      </c>
    </row>
    <row r="1266" spans="1:16" x14ac:dyDescent="0.3">
      <c r="A1266" s="97" t="s">
        <v>6114</v>
      </c>
      <c r="B1266" s="97" t="s">
        <v>6115</v>
      </c>
      <c r="C1266" s="97" t="s">
        <v>1249</v>
      </c>
      <c r="D1266" s="97" t="s">
        <v>6116</v>
      </c>
      <c r="E1266" s="97" t="s">
        <v>1270</v>
      </c>
      <c r="F1266" s="97" t="s">
        <v>1271</v>
      </c>
      <c r="G1266" s="97"/>
      <c r="H1266" s="97" t="s">
        <v>175</v>
      </c>
      <c r="I1266" s="97" t="s">
        <v>6117</v>
      </c>
      <c r="J1266" s="97" t="s">
        <v>198</v>
      </c>
      <c r="K1266" s="97">
        <v>311618.46500000003</v>
      </c>
      <c r="L1266" s="97">
        <v>233214.14600000001</v>
      </c>
      <c r="M1266" s="97">
        <v>711545.32510000002</v>
      </c>
      <c r="N1266" s="97">
        <v>733240.7145</v>
      </c>
      <c r="O1266" s="97">
        <v>53.337632560000003</v>
      </c>
      <c r="P1266" s="97">
        <v>-6.3250851929999996</v>
      </c>
    </row>
    <row r="1267" spans="1:16" x14ac:dyDescent="0.3">
      <c r="A1267" s="97" t="s">
        <v>6118</v>
      </c>
      <c r="B1267" s="97" t="s">
        <v>6119</v>
      </c>
      <c r="C1267" s="97" t="s">
        <v>6119</v>
      </c>
      <c r="D1267" s="97" t="s">
        <v>6120</v>
      </c>
      <c r="E1267" s="97" t="s">
        <v>1287</v>
      </c>
      <c r="F1267" s="97" t="s">
        <v>261</v>
      </c>
      <c r="G1267" s="97"/>
      <c r="H1267" s="97" t="s">
        <v>262</v>
      </c>
      <c r="I1267" s="97" t="s">
        <v>6121</v>
      </c>
      <c r="J1267" s="97" t="s">
        <v>264</v>
      </c>
      <c r="K1267" s="97">
        <v>229972.43799999999</v>
      </c>
      <c r="L1267" s="97">
        <v>199695.96900000001</v>
      </c>
      <c r="M1267" s="97">
        <v>629916.70660000003</v>
      </c>
      <c r="N1267" s="97">
        <v>699730.19350000005</v>
      </c>
      <c r="O1267" s="97">
        <v>53.04738682</v>
      </c>
      <c r="P1267" s="97">
        <v>-7.5538245350000004</v>
      </c>
    </row>
    <row r="1268" spans="1:16" x14ac:dyDescent="0.3">
      <c r="A1268" s="97" t="s">
        <v>6122</v>
      </c>
      <c r="B1268" s="97" t="s">
        <v>6123</v>
      </c>
      <c r="C1268" s="97" t="s">
        <v>6124</v>
      </c>
      <c r="D1268" s="97" t="s">
        <v>1892</v>
      </c>
      <c r="E1268" s="97" t="s">
        <v>3324</v>
      </c>
      <c r="F1268" s="97"/>
      <c r="G1268" s="97"/>
      <c r="H1268" s="97" t="s">
        <v>138</v>
      </c>
      <c r="I1268" s="97" t="s">
        <v>6125</v>
      </c>
      <c r="J1268" s="97" t="s">
        <v>140</v>
      </c>
      <c r="K1268" s="97">
        <v>137899.584</v>
      </c>
      <c r="L1268" s="97">
        <v>103207.413</v>
      </c>
      <c r="M1268" s="97">
        <v>537863.16440000001</v>
      </c>
      <c r="N1268" s="97">
        <v>603262.91910000006</v>
      </c>
      <c r="O1268" s="97">
        <v>52.177673660000004</v>
      </c>
      <c r="P1268" s="97">
        <v>-8.9085293350000008</v>
      </c>
    </row>
    <row r="1269" spans="1:16" x14ac:dyDescent="0.3">
      <c r="A1269" s="97" t="s">
        <v>6126</v>
      </c>
      <c r="B1269" s="97" t="s">
        <v>6127</v>
      </c>
      <c r="C1269" s="97" t="s">
        <v>6128</v>
      </c>
      <c r="D1269" s="97" t="s">
        <v>6128</v>
      </c>
      <c r="E1269" s="97" t="s">
        <v>6129</v>
      </c>
      <c r="F1269" s="97" t="s">
        <v>6130</v>
      </c>
      <c r="G1269" s="97"/>
      <c r="H1269" s="97" t="s">
        <v>247</v>
      </c>
      <c r="I1269" s="97" t="s">
        <v>6131</v>
      </c>
      <c r="J1269" s="97" t="s">
        <v>249</v>
      </c>
      <c r="K1269" s="97">
        <v>275444.25</v>
      </c>
      <c r="L1269" s="97">
        <v>263336.81300000002</v>
      </c>
      <c r="M1269" s="97">
        <v>675379.06290000002</v>
      </c>
      <c r="N1269" s="97">
        <v>763357.08440000005</v>
      </c>
      <c r="O1269" s="97">
        <v>53.614612999999999</v>
      </c>
      <c r="P1269" s="97">
        <v>-6.8607713390000002</v>
      </c>
    </row>
    <row r="1270" spans="1:16" x14ac:dyDescent="0.3">
      <c r="A1270" s="97" t="s">
        <v>6132</v>
      </c>
      <c r="B1270" s="97" t="s">
        <v>6133</v>
      </c>
      <c r="C1270" s="97" t="s">
        <v>6134</v>
      </c>
      <c r="D1270" s="97" t="s">
        <v>6135</v>
      </c>
      <c r="E1270" s="97" t="s">
        <v>6136</v>
      </c>
      <c r="F1270" s="97" t="s">
        <v>246</v>
      </c>
      <c r="G1270" s="97"/>
      <c r="H1270" s="97" t="s">
        <v>276</v>
      </c>
      <c r="I1270" s="97" t="s">
        <v>6137</v>
      </c>
      <c r="J1270" s="97" t="s">
        <v>278</v>
      </c>
      <c r="K1270" s="97">
        <v>265252.59999999998</v>
      </c>
      <c r="L1270" s="97">
        <v>268737.8</v>
      </c>
      <c r="M1270" s="97">
        <v>665189.6372</v>
      </c>
      <c r="N1270" s="97">
        <v>768756.9621</v>
      </c>
      <c r="O1270" s="97">
        <v>53.664498309999999</v>
      </c>
      <c r="P1270" s="97">
        <v>-7.0136091040000004</v>
      </c>
    </row>
    <row r="1271" spans="1:16" x14ac:dyDescent="0.3">
      <c r="A1271" s="97" t="s">
        <v>6138</v>
      </c>
      <c r="B1271" s="97" t="s">
        <v>2974</v>
      </c>
      <c r="C1271" s="97" t="s">
        <v>6139</v>
      </c>
      <c r="D1271" s="97" t="s">
        <v>1941</v>
      </c>
      <c r="E1271" s="97" t="s">
        <v>1063</v>
      </c>
      <c r="F1271" s="97" t="s">
        <v>289</v>
      </c>
      <c r="G1271" s="97"/>
      <c r="H1271" s="97" t="s">
        <v>290</v>
      </c>
      <c r="I1271" s="97" t="s">
        <v>6140</v>
      </c>
      <c r="J1271" s="97" t="s">
        <v>292</v>
      </c>
      <c r="K1271" s="97">
        <v>298386.75</v>
      </c>
      <c r="L1271" s="97">
        <v>214503.25</v>
      </c>
      <c r="M1271" s="97">
        <v>698316.36080000002</v>
      </c>
      <c r="N1271" s="97">
        <v>714533.91969999997</v>
      </c>
      <c r="O1271" s="97">
        <v>53.172191390000002</v>
      </c>
      <c r="P1271" s="97">
        <v>-6.529424863</v>
      </c>
    </row>
    <row r="1272" spans="1:16" x14ac:dyDescent="0.3">
      <c r="A1272" s="97" t="s">
        <v>6141</v>
      </c>
      <c r="B1272" s="97" t="s">
        <v>6142</v>
      </c>
      <c r="C1272" s="97" t="s">
        <v>6143</v>
      </c>
      <c r="D1272" s="97" t="s">
        <v>6144</v>
      </c>
      <c r="E1272" s="97" t="s">
        <v>6145</v>
      </c>
      <c r="F1272" s="97" t="s">
        <v>210</v>
      </c>
      <c r="G1272" s="97" t="s">
        <v>6146</v>
      </c>
      <c r="H1272" s="97" t="s">
        <v>211</v>
      </c>
      <c r="I1272" s="97" t="s">
        <v>6147</v>
      </c>
      <c r="J1272" s="97" t="s">
        <v>213</v>
      </c>
      <c r="K1272" s="97">
        <v>255720.28099999999</v>
      </c>
      <c r="L1272" s="97">
        <v>167562.59400000001</v>
      </c>
      <c r="M1272" s="97">
        <v>655658.83180000004</v>
      </c>
      <c r="N1272" s="97">
        <v>667603.60290000006</v>
      </c>
      <c r="O1272" s="97">
        <v>52.756616889999997</v>
      </c>
      <c r="P1272" s="97">
        <v>-7.1754415160000002</v>
      </c>
    </row>
    <row r="1273" spans="1:16" x14ac:dyDescent="0.3">
      <c r="A1273" s="97" t="s">
        <v>6148</v>
      </c>
      <c r="B1273" s="97" t="s">
        <v>6149</v>
      </c>
      <c r="C1273" s="97" t="s">
        <v>6149</v>
      </c>
      <c r="D1273" s="97" t="s">
        <v>6150</v>
      </c>
      <c r="E1273" s="97" t="s">
        <v>6151</v>
      </c>
      <c r="F1273" s="97" t="s">
        <v>306</v>
      </c>
      <c r="G1273" s="97"/>
      <c r="H1273" s="97" t="s">
        <v>307</v>
      </c>
      <c r="I1273" s="97" t="s">
        <v>6152</v>
      </c>
      <c r="J1273" s="97" t="s">
        <v>309</v>
      </c>
      <c r="K1273" s="97">
        <v>170414.53099999999</v>
      </c>
      <c r="L1273" s="97">
        <v>242738.65599999999</v>
      </c>
      <c r="M1273" s="97">
        <v>570371.86040000001</v>
      </c>
      <c r="N1273" s="97">
        <v>742763.92619999999</v>
      </c>
      <c r="O1273" s="97">
        <v>53.43413915</v>
      </c>
      <c r="P1273" s="97">
        <v>-8.4458732409999993</v>
      </c>
    </row>
    <row r="1274" spans="1:16" x14ac:dyDescent="0.3">
      <c r="A1274" s="97" t="s">
        <v>6153</v>
      </c>
      <c r="B1274" s="97" t="s">
        <v>6154</v>
      </c>
      <c r="C1274" s="97" t="s">
        <v>6155</v>
      </c>
      <c r="D1274" s="97" t="s">
        <v>6156</v>
      </c>
      <c r="E1274" s="97" t="s">
        <v>2712</v>
      </c>
      <c r="F1274" s="97" t="s">
        <v>166</v>
      </c>
      <c r="G1274" s="97"/>
      <c r="H1274" s="97" t="s">
        <v>167</v>
      </c>
      <c r="I1274" s="97" t="s">
        <v>6157</v>
      </c>
      <c r="J1274" s="97" t="s">
        <v>169</v>
      </c>
      <c r="K1274" s="97">
        <v>277648.53600000002</v>
      </c>
      <c r="L1274" s="97">
        <v>159052.46599999999</v>
      </c>
      <c r="M1274" s="97">
        <v>677582.31839999999</v>
      </c>
      <c r="N1274" s="97">
        <v>659095.19099999999</v>
      </c>
      <c r="O1274" s="97">
        <v>52.677457859999997</v>
      </c>
      <c r="P1274" s="97">
        <v>-6.8527247600000001</v>
      </c>
    </row>
    <row r="1275" spans="1:16" x14ac:dyDescent="0.3">
      <c r="A1275" s="97" t="s">
        <v>6158</v>
      </c>
      <c r="B1275" s="97" t="s">
        <v>6159</v>
      </c>
      <c r="C1275" s="97" t="s">
        <v>6160</v>
      </c>
      <c r="D1275" s="97" t="s">
        <v>6161</v>
      </c>
      <c r="E1275" s="97" t="s">
        <v>741</v>
      </c>
      <c r="F1275" s="97" t="s">
        <v>465</v>
      </c>
      <c r="G1275" s="97"/>
      <c r="H1275" s="97" t="s">
        <v>466</v>
      </c>
      <c r="I1275" s="97" t="s">
        <v>6162</v>
      </c>
      <c r="J1275" s="97" t="s">
        <v>468</v>
      </c>
      <c r="K1275" s="97">
        <v>119448.352</v>
      </c>
      <c r="L1275" s="97">
        <v>320210.31300000002</v>
      </c>
      <c r="M1275" s="97">
        <v>519417.07709999999</v>
      </c>
      <c r="N1275" s="97">
        <v>820219.1618</v>
      </c>
      <c r="O1275" s="97">
        <v>54.124692119999999</v>
      </c>
      <c r="P1275" s="97">
        <v>-9.2327899690000006</v>
      </c>
    </row>
    <row r="1276" spans="1:16" x14ac:dyDescent="0.3">
      <c r="A1276" s="97" t="s">
        <v>6163</v>
      </c>
      <c r="B1276" s="97" t="s">
        <v>2277</v>
      </c>
      <c r="C1276" s="97" t="s">
        <v>6164</v>
      </c>
      <c r="D1276" s="97" t="s">
        <v>6165</v>
      </c>
      <c r="E1276" s="97" t="s">
        <v>950</v>
      </c>
      <c r="F1276" s="97" t="s">
        <v>131</v>
      </c>
      <c r="G1276" s="97"/>
      <c r="H1276" s="97" t="s">
        <v>123</v>
      </c>
      <c r="I1276" s="97" t="s">
        <v>6166</v>
      </c>
      <c r="J1276" s="97" t="s">
        <v>125</v>
      </c>
      <c r="K1276" s="97">
        <v>284441.63099999999</v>
      </c>
      <c r="L1276" s="97">
        <v>303618.05599999998</v>
      </c>
      <c r="M1276" s="97">
        <v>684374.72</v>
      </c>
      <c r="N1276" s="97">
        <v>803629.60109999997</v>
      </c>
      <c r="O1276" s="97">
        <v>53.975050340000003</v>
      </c>
      <c r="P1276" s="97">
        <v>-6.7138289069999999</v>
      </c>
    </row>
    <row r="1277" spans="1:16" x14ac:dyDescent="0.3">
      <c r="A1277" s="97" t="s">
        <v>6167</v>
      </c>
      <c r="B1277" s="97" t="s">
        <v>6168</v>
      </c>
      <c r="C1277" s="97" t="s">
        <v>6168</v>
      </c>
      <c r="D1277" s="97" t="s">
        <v>6169</v>
      </c>
      <c r="E1277" s="97" t="s">
        <v>6170</v>
      </c>
      <c r="F1277" s="97" t="s">
        <v>4258</v>
      </c>
      <c r="G1277" s="97"/>
      <c r="H1277" s="97" t="s">
        <v>321</v>
      </c>
      <c r="I1277" s="97" t="s">
        <v>6171</v>
      </c>
      <c r="J1277" s="97" t="s">
        <v>323</v>
      </c>
      <c r="K1277" s="97">
        <v>190426.95300000001</v>
      </c>
      <c r="L1277" s="97">
        <v>252786.56299999999</v>
      </c>
      <c r="M1277" s="97">
        <v>590380.02469999995</v>
      </c>
      <c r="N1277" s="97">
        <v>752809.56110000005</v>
      </c>
      <c r="O1277" s="97">
        <v>53.5251606</v>
      </c>
      <c r="P1277" s="97">
        <v>-8.1450805949999996</v>
      </c>
    </row>
    <row r="1278" spans="1:16" x14ac:dyDescent="0.3">
      <c r="A1278" s="97" t="s">
        <v>6172</v>
      </c>
      <c r="B1278" s="97" t="s">
        <v>6173</v>
      </c>
      <c r="C1278" s="97" t="s">
        <v>6173</v>
      </c>
      <c r="D1278" s="97" t="s">
        <v>6174</v>
      </c>
      <c r="E1278" s="97" t="s">
        <v>6175</v>
      </c>
      <c r="F1278" s="97" t="s">
        <v>2137</v>
      </c>
      <c r="G1278" s="97"/>
      <c r="H1278" s="97" t="s">
        <v>540</v>
      </c>
      <c r="I1278" s="97" t="s">
        <v>6176</v>
      </c>
      <c r="J1278" s="97" t="s">
        <v>542</v>
      </c>
      <c r="K1278" s="97">
        <v>154629.32800000001</v>
      </c>
      <c r="L1278" s="97">
        <v>147459.65599999999</v>
      </c>
      <c r="M1278" s="97">
        <v>554589.54500000004</v>
      </c>
      <c r="N1278" s="97">
        <v>647505.53870000003</v>
      </c>
      <c r="O1278" s="97">
        <v>52.576946820000003</v>
      </c>
      <c r="P1278" s="97">
        <v>-8.6699781750000007</v>
      </c>
    </row>
    <row r="1279" spans="1:16" x14ac:dyDescent="0.3">
      <c r="A1279" s="97" t="s">
        <v>6177</v>
      </c>
      <c r="B1279" s="97" t="s">
        <v>6178</v>
      </c>
      <c r="C1279" s="97" t="s">
        <v>6179</v>
      </c>
      <c r="D1279" s="97" t="s">
        <v>6180</v>
      </c>
      <c r="E1279" s="97" t="s">
        <v>459</v>
      </c>
      <c r="F1279" s="97" t="s">
        <v>275</v>
      </c>
      <c r="G1279" s="97"/>
      <c r="H1279" s="97" t="s">
        <v>276</v>
      </c>
      <c r="I1279" s="97" t="s">
        <v>6181</v>
      </c>
      <c r="J1279" s="97" t="s">
        <v>278</v>
      </c>
      <c r="K1279" s="97">
        <v>207611.633</v>
      </c>
      <c r="L1279" s="97">
        <v>238528.628</v>
      </c>
      <c r="M1279" s="97">
        <v>607560.92630000005</v>
      </c>
      <c r="N1279" s="97">
        <v>738554.60609999998</v>
      </c>
      <c r="O1279" s="97">
        <v>53.397088740000001</v>
      </c>
      <c r="P1279" s="97">
        <v>-7.8863149430000004</v>
      </c>
    </row>
    <row r="1280" spans="1:16" x14ac:dyDescent="0.3">
      <c r="A1280" s="97" t="s">
        <v>6182</v>
      </c>
      <c r="B1280" s="97" t="s">
        <v>6183</v>
      </c>
      <c r="C1280" s="97" t="s">
        <v>6184</v>
      </c>
      <c r="D1280" s="97" t="s">
        <v>6185</v>
      </c>
      <c r="E1280" s="97" t="s">
        <v>137</v>
      </c>
      <c r="F1280" s="97"/>
      <c r="G1280" s="97"/>
      <c r="H1280" s="97" t="s">
        <v>138</v>
      </c>
      <c r="I1280" s="97" t="s">
        <v>6186</v>
      </c>
      <c r="J1280" s="97" t="s">
        <v>140</v>
      </c>
      <c r="K1280" s="97">
        <v>182263.21599999999</v>
      </c>
      <c r="L1280" s="97">
        <v>73051.267999999996</v>
      </c>
      <c r="M1280" s="97">
        <v>582217.07849999995</v>
      </c>
      <c r="N1280" s="97">
        <v>573113.02819999994</v>
      </c>
      <c r="O1280" s="97">
        <v>51.909873320000003</v>
      </c>
      <c r="P1280" s="97">
        <v>-8.2584598899999992</v>
      </c>
    </row>
    <row r="1281" spans="1:16" x14ac:dyDescent="0.3">
      <c r="A1281" s="97" t="s">
        <v>6187</v>
      </c>
      <c r="B1281" s="97" t="s">
        <v>6188</v>
      </c>
      <c r="C1281" s="97" t="s">
        <v>6189</v>
      </c>
      <c r="D1281" s="97" t="s">
        <v>6190</v>
      </c>
      <c r="E1281" s="97" t="s">
        <v>6191</v>
      </c>
      <c r="F1281" s="97" t="s">
        <v>6192</v>
      </c>
      <c r="G1281" s="97"/>
      <c r="H1281" s="97" t="s">
        <v>175</v>
      </c>
      <c r="I1281" s="97" t="s">
        <v>6193</v>
      </c>
      <c r="J1281" s="97" t="s">
        <v>198</v>
      </c>
      <c r="K1281" s="97">
        <v>319436.82299999997</v>
      </c>
      <c r="L1281" s="97">
        <v>240741.158</v>
      </c>
      <c r="M1281" s="97">
        <v>719362.03890000004</v>
      </c>
      <c r="N1281" s="97">
        <v>740766.06339999998</v>
      </c>
      <c r="O1281" s="97">
        <v>53.403524179999998</v>
      </c>
      <c r="P1281" s="97">
        <v>-6.2049334759999999</v>
      </c>
    </row>
    <row r="1282" spans="1:16" x14ac:dyDescent="0.3">
      <c r="A1282" s="97" t="s">
        <v>6194</v>
      </c>
      <c r="B1282" s="97" t="s">
        <v>6195</v>
      </c>
      <c r="C1282" s="97" t="s">
        <v>6196</v>
      </c>
      <c r="D1282" s="97" t="s">
        <v>6197</v>
      </c>
      <c r="E1282" s="97" t="s">
        <v>6198</v>
      </c>
      <c r="F1282" s="97" t="s">
        <v>138</v>
      </c>
      <c r="G1282" s="97"/>
      <c r="H1282" s="97" t="s">
        <v>138</v>
      </c>
      <c r="I1282" s="97" t="s">
        <v>6199</v>
      </c>
      <c r="J1282" s="97" t="s">
        <v>347</v>
      </c>
      <c r="K1282" s="97">
        <v>165711.00399999999</v>
      </c>
      <c r="L1282" s="97">
        <v>70581.201000000001</v>
      </c>
      <c r="M1282" s="97">
        <v>565668.41749999998</v>
      </c>
      <c r="N1282" s="97">
        <v>570643.58299999998</v>
      </c>
      <c r="O1282" s="97">
        <v>51.886902110000001</v>
      </c>
      <c r="P1282" s="97">
        <v>-8.4987275229999995</v>
      </c>
    </row>
    <row r="1283" spans="1:16" x14ac:dyDescent="0.3">
      <c r="A1283" s="97" t="s">
        <v>6200</v>
      </c>
      <c r="B1283" s="97" t="s">
        <v>6201</v>
      </c>
      <c r="C1283" s="97" t="s">
        <v>6202</v>
      </c>
      <c r="D1283" s="97" t="s">
        <v>6203</v>
      </c>
      <c r="E1283" s="97" t="s">
        <v>211</v>
      </c>
      <c r="F1283" s="97" t="s">
        <v>210</v>
      </c>
      <c r="G1283" s="97"/>
      <c r="H1283" s="97" t="s">
        <v>211</v>
      </c>
      <c r="I1283" s="97" t="s">
        <v>6204</v>
      </c>
      <c r="J1283" s="97" t="s">
        <v>213</v>
      </c>
      <c r="K1283" s="97">
        <v>250814.565</v>
      </c>
      <c r="L1283" s="97">
        <v>156121.375</v>
      </c>
      <c r="M1283" s="97">
        <v>650754.11120000004</v>
      </c>
      <c r="N1283" s="97">
        <v>656164.87459999998</v>
      </c>
      <c r="O1283" s="97">
        <v>52.654298349999998</v>
      </c>
      <c r="P1283" s="97">
        <v>-7.2498603609999996</v>
      </c>
    </row>
    <row r="1284" spans="1:16" x14ac:dyDescent="0.3">
      <c r="A1284" s="97" t="s">
        <v>6205</v>
      </c>
      <c r="B1284" s="97" t="s">
        <v>6206</v>
      </c>
      <c r="C1284" s="97" t="s">
        <v>6207</v>
      </c>
      <c r="D1284" s="97" t="s">
        <v>6208</v>
      </c>
      <c r="E1284" s="97" t="s">
        <v>6209</v>
      </c>
      <c r="F1284" s="97"/>
      <c r="G1284" s="97"/>
      <c r="H1284" s="97" t="s">
        <v>175</v>
      </c>
      <c r="I1284" s="97" t="s">
        <v>2132</v>
      </c>
      <c r="J1284" s="97" t="s">
        <v>198</v>
      </c>
      <c r="K1284" s="97">
        <v>316992.38400000002</v>
      </c>
      <c r="L1284" s="97">
        <v>235069.29199999999</v>
      </c>
      <c r="M1284" s="97">
        <v>716918.09629999998</v>
      </c>
      <c r="N1284" s="97">
        <v>735095.43229999999</v>
      </c>
      <c r="O1284" s="97">
        <v>53.35313361</v>
      </c>
      <c r="P1284" s="97">
        <v>-6.243765936</v>
      </c>
    </row>
    <row r="1285" spans="1:16" x14ac:dyDescent="0.3">
      <c r="A1285" s="97" t="s">
        <v>6210</v>
      </c>
      <c r="B1285" s="97" t="s">
        <v>6211</v>
      </c>
      <c r="C1285" s="97" t="s">
        <v>6211</v>
      </c>
      <c r="D1285" s="97" t="s">
        <v>6212</v>
      </c>
      <c r="E1285" s="97" t="s">
        <v>1085</v>
      </c>
      <c r="F1285" s="97" t="s">
        <v>137</v>
      </c>
      <c r="G1285" s="97"/>
      <c r="H1285" s="97" t="s">
        <v>138</v>
      </c>
      <c r="I1285" s="97" t="s">
        <v>6213</v>
      </c>
      <c r="J1285" s="97" t="s">
        <v>140</v>
      </c>
      <c r="K1285" s="97">
        <v>154758.06299999999</v>
      </c>
      <c r="L1285" s="97">
        <v>117596.273</v>
      </c>
      <c r="M1285" s="97">
        <v>554718.09050000005</v>
      </c>
      <c r="N1285" s="97">
        <v>617648.58810000005</v>
      </c>
      <c r="O1285" s="97">
        <v>52.308612400000001</v>
      </c>
      <c r="P1285" s="97">
        <v>-8.664034719</v>
      </c>
    </row>
    <row r="1286" spans="1:16" x14ac:dyDescent="0.3">
      <c r="A1286" s="97" t="s">
        <v>6214</v>
      </c>
      <c r="B1286" s="97" t="s">
        <v>6215</v>
      </c>
      <c r="C1286" s="97" t="s">
        <v>6216</v>
      </c>
      <c r="D1286" s="97" t="s">
        <v>6217</v>
      </c>
      <c r="E1286" s="97" t="s">
        <v>563</v>
      </c>
      <c r="F1286" s="97"/>
      <c r="G1286" s="97"/>
      <c r="H1286" s="97" t="s">
        <v>159</v>
      </c>
      <c r="I1286" s="97" t="s">
        <v>6218</v>
      </c>
      <c r="J1286" s="97" t="s">
        <v>161</v>
      </c>
      <c r="K1286" s="97">
        <v>201508.261</v>
      </c>
      <c r="L1286" s="97">
        <v>138579.079</v>
      </c>
      <c r="M1286" s="97">
        <v>601458.33270000003</v>
      </c>
      <c r="N1286" s="97">
        <v>638626.62179999996</v>
      </c>
      <c r="O1286" s="97">
        <v>52.499034979999998</v>
      </c>
      <c r="P1286" s="97">
        <v>-7.9785221860000002</v>
      </c>
    </row>
    <row r="1287" spans="1:16" x14ac:dyDescent="0.3">
      <c r="A1287" s="97" t="s">
        <v>6219</v>
      </c>
      <c r="B1287" s="97" t="s">
        <v>6220</v>
      </c>
      <c r="C1287" s="97" t="s">
        <v>6221</v>
      </c>
      <c r="D1287" s="97" t="s">
        <v>6222</v>
      </c>
      <c r="E1287" s="97" t="s">
        <v>2836</v>
      </c>
      <c r="F1287" s="97" t="s">
        <v>514</v>
      </c>
      <c r="G1287" s="97"/>
      <c r="H1287" s="97" t="s">
        <v>515</v>
      </c>
      <c r="I1287" s="97" t="s">
        <v>6223</v>
      </c>
      <c r="J1287" s="97" t="s">
        <v>517</v>
      </c>
      <c r="K1287" s="97">
        <v>319233.96899999998</v>
      </c>
      <c r="L1287" s="97">
        <v>169417.516</v>
      </c>
      <c r="M1287" s="97">
        <v>719158.84979999997</v>
      </c>
      <c r="N1287" s="97">
        <v>669457.78709999996</v>
      </c>
      <c r="O1287" s="97">
        <v>52.763008419999998</v>
      </c>
      <c r="P1287" s="97">
        <v>-6.2344028959999997</v>
      </c>
    </row>
    <row r="1288" spans="1:16" x14ac:dyDescent="0.3">
      <c r="A1288" s="97" t="s">
        <v>6224</v>
      </c>
      <c r="B1288" s="97" t="s">
        <v>6225</v>
      </c>
      <c r="C1288" s="97" t="s">
        <v>6226</v>
      </c>
      <c r="D1288" s="97" t="s">
        <v>6227</v>
      </c>
      <c r="E1288" s="97" t="s">
        <v>1533</v>
      </c>
      <c r="F1288" s="97" t="s">
        <v>706</v>
      </c>
      <c r="G1288" s="97"/>
      <c r="H1288" s="97" t="s">
        <v>307</v>
      </c>
      <c r="I1288" s="97" t="s">
        <v>6228</v>
      </c>
      <c r="J1288" s="97" t="s">
        <v>309</v>
      </c>
      <c r="K1288" s="97">
        <v>122704.039</v>
      </c>
      <c r="L1288" s="97">
        <v>246152.891</v>
      </c>
      <c r="M1288" s="97">
        <v>522671.66609999997</v>
      </c>
      <c r="N1288" s="97">
        <v>746177.68160000001</v>
      </c>
      <c r="O1288" s="97">
        <v>53.45997595</v>
      </c>
      <c r="P1288" s="97">
        <v>-9.1644386450000006</v>
      </c>
    </row>
    <row r="1289" spans="1:16" x14ac:dyDescent="0.3">
      <c r="A1289" s="97" t="s">
        <v>6229</v>
      </c>
      <c r="B1289" s="97" t="s">
        <v>6230</v>
      </c>
      <c r="C1289" s="97" t="s">
        <v>6231</v>
      </c>
      <c r="D1289" s="97" t="s">
        <v>6232</v>
      </c>
      <c r="E1289" s="97" t="s">
        <v>465</v>
      </c>
      <c r="F1289" s="97"/>
      <c r="G1289" s="97"/>
      <c r="H1289" s="97" t="s">
        <v>466</v>
      </c>
      <c r="I1289" s="97" t="s">
        <v>6233</v>
      </c>
      <c r="J1289" s="97" t="s">
        <v>468</v>
      </c>
      <c r="K1289" s="97">
        <v>125619.56299999999</v>
      </c>
      <c r="L1289" s="97">
        <v>283853.65600000002</v>
      </c>
      <c r="M1289" s="97">
        <v>525586.76410000003</v>
      </c>
      <c r="N1289" s="97">
        <v>783870.30669999996</v>
      </c>
      <c r="O1289" s="97">
        <v>53.79905497</v>
      </c>
      <c r="P1289" s="97">
        <v>-9.1295607529999998</v>
      </c>
    </row>
    <row r="1290" spans="1:16" x14ac:dyDescent="0.3">
      <c r="A1290" s="97" t="s">
        <v>6234</v>
      </c>
      <c r="B1290" s="97" t="s">
        <v>6235</v>
      </c>
      <c r="C1290" s="97" t="s">
        <v>6236</v>
      </c>
      <c r="D1290" s="97" t="s">
        <v>6237</v>
      </c>
      <c r="E1290" s="97" t="s">
        <v>694</v>
      </c>
      <c r="F1290" s="97"/>
      <c r="G1290" s="97"/>
      <c r="H1290" s="97" t="s">
        <v>437</v>
      </c>
      <c r="I1290" s="97" t="s">
        <v>6238</v>
      </c>
      <c r="J1290" s="97" t="s">
        <v>439</v>
      </c>
      <c r="K1290" s="97">
        <v>189113.34400000001</v>
      </c>
      <c r="L1290" s="97">
        <v>393973.68800000002</v>
      </c>
      <c r="M1290" s="97">
        <v>589067.45039999997</v>
      </c>
      <c r="N1290" s="97">
        <v>893966.27159999998</v>
      </c>
      <c r="O1290" s="97">
        <v>54.793521550000001</v>
      </c>
      <c r="P1290" s="97">
        <v>-8.1699957419999993</v>
      </c>
    </row>
    <row r="1291" spans="1:16" x14ac:dyDescent="0.3">
      <c r="A1291" s="97" t="s">
        <v>6239</v>
      </c>
      <c r="B1291" s="97" t="s">
        <v>6240</v>
      </c>
      <c r="C1291" s="97" t="s">
        <v>6240</v>
      </c>
      <c r="D1291" s="97" t="s">
        <v>6241</v>
      </c>
      <c r="E1291" s="97" t="s">
        <v>407</v>
      </c>
      <c r="F1291" s="97" t="s">
        <v>246</v>
      </c>
      <c r="G1291" s="97"/>
      <c r="H1291" s="97" t="s">
        <v>247</v>
      </c>
      <c r="I1291" s="97" t="s">
        <v>6242</v>
      </c>
      <c r="J1291" s="97" t="s">
        <v>249</v>
      </c>
      <c r="K1291" s="97">
        <v>278675.59399999998</v>
      </c>
      <c r="L1291" s="97">
        <v>289312.81300000002</v>
      </c>
      <c r="M1291" s="97">
        <v>678609.84900000005</v>
      </c>
      <c r="N1291" s="97">
        <v>789327.47080000001</v>
      </c>
      <c r="O1291" s="97">
        <v>53.847466699999998</v>
      </c>
      <c r="P1291" s="97">
        <v>-6.8053572420000004</v>
      </c>
    </row>
    <row r="1292" spans="1:16" x14ac:dyDescent="0.3">
      <c r="A1292" s="97" t="s">
        <v>6243</v>
      </c>
      <c r="B1292" s="97" t="s">
        <v>6244</v>
      </c>
      <c r="C1292" s="97" t="s">
        <v>6245</v>
      </c>
      <c r="D1292" s="97" t="s">
        <v>6246</v>
      </c>
      <c r="E1292" s="97" t="s">
        <v>688</v>
      </c>
      <c r="F1292" s="97"/>
      <c r="G1292" s="97"/>
      <c r="H1292" s="97" t="s">
        <v>225</v>
      </c>
      <c r="I1292" s="97" t="s">
        <v>6247</v>
      </c>
      <c r="J1292" s="97" t="s">
        <v>227</v>
      </c>
      <c r="K1292" s="97">
        <v>296290.68199999997</v>
      </c>
      <c r="L1292" s="97">
        <v>290158.34000000003</v>
      </c>
      <c r="M1292" s="97">
        <v>696221.14679999999</v>
      </c>
      <c r="N1292" s="97">
        <v>790172.72199999995</v>
      </c>
      <c r="O1292" s="97">
        <v>53.852097370000003</v>
      </c>
      <c r="P1292" s="97">
        <v>-6.5375389100000003</v>
      </c>
    </row>
    <row r="1293" spans="1:16" x14ac:dyDescent="0.3">
      <c r="A1293" s="97" t="s">
        <v>6248</v>
      </c>
      <c r="B1293" s="97" t="s">
        <v>6249</v>
      </c>
      <c r="C1293" s="97" t="s">
        <v>6250</v>
      </c>
      <c r="D1293" s="97" t="s">
        <v>1393</v>
      </c>
      <c r="E1293" s="97" t="s">
        <v>1394</v>
      </c>
      <c r="F1293" s="97"/>
      <c r="G1293" s="97"/>
      <c r="H1293" s="97" t="s">
        <v>334</v>
      </c>
      <c r="I1293" s="97" t="s">
        <v>6251</v>
      </c>
      <c r="J1293" s="97" t="s">
        <v>336</v>
      </c>
      <c r="K1293" s="97">
        <v>179204.25</v>
      </c>
      <c r="L1293" s="97">
        <v>341703.68800000002</v>
      </c>
      <c r="M1293" s="97">
        <v>579160.21389999997</v>
      </c>
      <c r="N1293" s="97">
        <v>841707.58700000006</v>
      </c>
      <c r="O1293" s="97">
        <v>54.323665779999999</v>
      </c>
      <c r="P1293" s="97">
        <v>-8.3203448929999997</v>
      </c>
    </row>
    <row r="1294" spans="1:16" x14ac:dyDescent="0.3">
      <c r="A1294" s="97" t="s">
        <v>6252</v>
      </c>
      <c r="B1294" s="97" t="s">
        <v>6253</v>
      </c>
      <c r="C1294" s="97" t="s">
        <v>6254</v>
      </c>
      <c r="D1294" s="97" t="s">
        <v>6255</v>
      </c>
      <c r="E1294" s="97" t="s">
        <v>6256</v>
      </c>
      <c r="F1294" s="97" t="s">
        <v>6257</v>
      </c>
      <c r="G1294" s="97"/>
      <c r="H1294" s="97" t="s">
        <v>123</v>
      </c>
      <c r="I1294" s="97" t="s">
        <v>6258</v>
      </c>
      <c r="J1294" s="97" t="s">
        <v>125</v>
      </c>
      <c r="K1294" s="97">
        <v>249179.20300000001</v>
      </c>
      <c r="L1294" s="97">
        <v>319702.96899999998</v>
      </c>
      <c r="M1294" s="97">
        <v>649119.97420000006</v>
      </c>
      <c r="N1294" s="97">
        <v>819711.23620000004</v>
      </c>
      <c r="O1294" s="97">
        <v>54.124095269999998</v>
      </c>
      <c r="P1294" s="97">
        <v>-7.2485650609999999</v>
      </c>
    </row>
    <row r="1295" spans="1:16" x14ac:dyDescent="0.3">
      <c r="A1295" s="97" t="s">
        <v>6259</v>
      </c>
      <c r="B1295" s="97" t="s">
        <v>331</v>
      </c>
      <c r="C1295" s="97" t="s">
        <v>6260</v>
      </c>
      <c r="D1295" s="97" t="s">
        <v>6261</v>
      </c>
      <c r="E1295" s="97" t="s">
        <v>166</v>
      </c>
      <c r="F1295" s="97"/>
      <c r="G1295" s="97"/>
      <c r="H1295" s="97" t="s">
        <v>167</v>
      </c>
      <c r="I1295" s="97" t="s">
        <v>6262</v>
      </c>
      <c r="J1295" s="97" t="s">
        <v>169</v>
      </c>
      <c r="K1295" s="97">
        <v>297276.875</v>
      </c>
      <c r="L1295" s="97">
        <v>180092.15599999999</v>
      </c>
      <c r="M1295" s="97">
        <v>697206.54180000001</v>
      </c>
      <c r="N1295" s="97">
        <v>680130.24439999997</v>
      </c>
      <c r="O1295" s="97">
        <v>52.863293589999998</v>
      </c>
      <c r="P1295" s="97">
        <v>-6.5563751610000001</v>
      </c>
    </row>
    <row r="1296" spans="1:16" x14ac:dyDescent="0.3">
      <c r="A1296" s="97" t="s">
        <v>6263</v>
      </c>
      <c r="B1296" s="97" t="s">
        <v>432</v>
      </c>
      <c r="C1296" s="97" t="s">
        <v>6264</v>
      </c>
      <c r="D1296" s="97" t="s">
        <v>6265</v>
      </c>
      <c r="E1296" s="97" t="s">
        <v>3556</v>
      </c>
      <c r="F1296" s="97" t="s">
        <v>465</v>
      </c>
      <c r="G1296" s="97"/>
      <c r="H1296" s="97" t="s">
        <v>466</v>
      </c>
      <c r="I1296" s="97" t="s">
        <v>6266</v>
      </c>
      <c r="J1296" s="97" t="s">
        <v>468</v>
      </c>
      <c r="K1296" s="97">
        <v>115586.648</v>
      </c>
      <c r="L1296" s="97">
        <v>321961.96899999998</v>
      </c>
      <c r="M1296" s="97">
        <v>515556.21460000001</v>
      </c>
      <c r="N1296" s="97">
        <v>821970.46089999995</v>
      </c>
      <c r="O1296" s="97">
        <v>54.139805559999999</v>
      </c>
      <c r="P1296" s="97">
        <v>-9.2923284380000002</v>
      </c>
    </row>
    <row r="1297" spans="1:16" x14ac:dyDescent="0.3">
      <c r="A1297" s="97" t="s">
        <v>6267</v>
      </c>
      <c r="B1297" s="97" t="s">
        <v>6268</v>
      </c>
      <c r="C1297" s="97" t="s">
        <v>6268</v>
      </c>
      <c r="D1297" s="97" t="s">
        <v>6269</v>
      </c>
      <c r="E1297" s="97" t="s">
        <v>692</v>
      </c>
      <c r="F1297" s="97" t="s">
        <v>693</v>
      </c>
      <c r="G1297" s="97" t="s">
        <v>694</v>
      </c>
      <c r="H1297" s="97" t="s">
        <v>437</v>
      </c>
      <c r="I1297" s="97" t="s">
        <v>6270</v>
      </c>
      <c r="J1297" s="97" t="s">
        <v>439</v>
      </c>
      <c r="K1297" s="97">
        <v>188724.891</v>
      </c>
      <c r="L1297" s="97">
        <v>432992.31300000002</v>
      </c>
      <c r="M1297" s="97">
        <v>588679.28749999998</v>
      </c>
      <c r="N1297" s="97">
        <v>932976.4915</v>
      </c>
      <c r="O1297" s="97">
        <v>55.143998230000001</v>
      </c>
      <c r="P1297" s="97">
        <v>-8.1775708139999992</v>
      </c>
    </row>
    <row r="1298" spans="1:16" x14ac:dyDescent="0.3">
      <c r="A1298" s="97" t="s">
        <v>6271</v>
      </c>
      <c r="B1298" s="97" t="s">
        <v>6272</v>
      </c>
      <c r="C1298" s="97" t="s">
        <v>6272</v>
      </c>
      <c r="D1298" s="97" t="s">
        <v>4316</v>
      </c>
      <c r="E1298" s="97" t="s">
        <v>5433</v>
      </c>
      <c r="F1298" s="97" t="s">
        <v>388</v>
      </c>
      <c r="G1298" s="97"/>
      <c r="H1298" s="97" t="s">
        <v>389</v>
      </c>
      <c r="I1298" s="97" t="s">
        <v>6273</v>
      </c>
      <c r="J1298" s="97" t="s">
        <v>391</v>
      </c>
      <c r="K1298" s="97">
        <v>241752.766</v>
      </c>
      <c r="L1298" s="97">
        <v>107876.258</v>
      </c>
      <c r="M1298" s="97">
        <v>641694.00549999997</v>
      </c>
      <c r="N1298" s="97">
        <v>607930.19750000001</v>
      </c>
      <c r="O1298" s="97">
        <v>52.221546940000003</v>
      </c>
      <c r="P1298" s="97">
        <v>-7.38977693</v>
      </c>
    </row>
    <row r="1299" spans="1:16" x14ac:dyDescent="0.3">
      <c r="A1299" s="97" t="s">
        <v>6274</v>
      </c>
      <c r="B1299" s="97" t="s">
        <v>6275</v>
      </c>
      <c r="C1299" s="97" t="s">
        <v>6275</v>
      </c>
      <c r="D1299" s="97" t="s">
        <v>6276</v>
      </c>
      <c r="E1299" s="97" t="s">
        <v>6277</v>
      </c>
      <c r="F1299" s="97"/>
      <c r="G1299" s="97"/>
      <c r="H1299" s="97" t="s">
        <v>540</v>
      </c>
      <c r="I1299" s="97" t="s">
        <v>6278</v>
      </c>
      <c r="J1299" s="97" t="s">
        <v>542</v>
      </c>
      <c r="K1299" s="97">
        <v>126399.516</v>
      </c>
      <c r="L1299" s="97">
        <v>142918.17199999999</v>
      </c>
      <c r="M1299" s="97">
        <v>526365.78929999995</v>
      </c>
      <c r="N1299" s="97">
        <v>642965.18610000005</v>
      </c>
      <c r="O1299" s="97">
        <v>52.533057280000001</v>
      </c>
      <c r="P1299" s="97">
        <v>-9.0853136160000005</v>
      </c>
    </row>
    <row r="1300" spans="1:16" x14ac:dyDescent="0.3">
      <c r="A1300" s="97" t="s">
        <v>6279</v>
      </c>
      <c r="B1300" s="97" t="s">
        <v>6280</v>
      </c>
      <c r="C1300" s="97" t="s">
        <v>6280</v>
      </c>
      <c r="D1300" s="97" t="s">
        <v>6281</v>
      </c>
      <c r="E1300" s="97" t="s">
        <v>6282</v>
      </c>
      <c r="F1300" s="97" t="s">
        <v>428</v>
      </c>
      <c r="G1300" s="97"/>
      <c r="H1300" s="97" t="s">
        <v>159</v>
      </c>
      <c r="I1300" s="97" t="s">
        <v>6283</v>
      </c>
      <c r="J1300" s="97" t="s">
        <v>161</v>
      </c>
      <c r="K1300" s="97">
        <v>226552.54699999999</v>
      </c>
      <c r="L1300" s="97">
        <v>154026.40599999999</v>
      </c>
      <c r="M1300" s="97">
        <v>626497.30759999994</v>
      </c>
      <c r="N1300" s="97">
        <v>654070.48679999996</v>
      </c>
      <c r="O1300" s="97">
        <v>52.637201419999997</v>
      </c>
      <c r="P1300" s="97">
        <v>-7.6085278260000004</v>
      </c>
    </row>
    <row r="1301" spans="1:16" x14ac:dyDescent="0.3">
      <c r="A1301" s="97" t="s">
        <v>6284</v>
      </c>
      <c r="B1301" s="97" t="s">
        <v>6285</v>
      </c>
      <c r="C1301" s="97" t="s">
        <v>6286</v>
      </c>
      <c r="D1301" s="97" t="s">
        <v>6287</v>
      </c>
      <c r="E1301" s="97" t="s">
        <v>3152</v>
      </c>
      <c r="F1301" s="97" t="s">
        <v>3153</v>
      </c>
      <c r="G1301" s="97"/>
      <c r="H1301" s="97" t="s">
        <v>175</v>
      </c>
      <c r="I1301" s="97" t="s">
        <v>6288</v>
      </c>
      <c r="J1301" s="97" t="s">
        <v>198</v>
      </c>
      <c r="K1301" s="97">
        <v>319916.25199999998</v>
      </c>
      <c r="L1301" s="97">
        <v>236313.58499999999</v>
      </c>
      <c r="M1301" s="97">
        <v>719841.34109999996</v>
      </c>
      <c r="N1301" s="97">
        <v>736339.44169999997</v>
      </c>
      <c r="O1301" s="97">
        <v>53.363653829999997</v>
      </c>
      <c r="P1301" s="97">
        <v>-6.1994080760000001</v>
      </c>
    </row>
    <row r="1302" spans="1:16" x14ac:dyDescent="0.3">
      <c r="A1302" s="97" t="s">
        <v>6289</v>
      </c>
      <c r="B1302" s="97" t="s">
        <v>6290</v>
      </c>
      <c r="C1302" s="97" t="s">
        <v>6291</v>
      </c>
      <c r="D1302" s="97" t="s">
        <v>6292</v>
      </c>
      <c r="E1302" s="97" t="s">
        <v>123</v>
      </c>
      <c r="F1302" s="97" t="s">
        <v>131</v>
      </c>
      <c r="G1302" s="97"/>
      <c r="H1302" s="97" t="s">
        <v>123</v>
      </c>
      <c r="I1302" s="97" t="s">
        <v>6293</v>
      </c>
      <c r="J1302" s="97" t="s">
        <v>125</v>
      </c>
      <c r="K1302" s="97">
        <v>266799.78899999999</v>
      </c>
      <c r="L1302" s="97">
        <v>333586.93400000001</v>
      </c>
      <c r="M1302" s="97">
        <v>666736.83790000004</v>
      </c>
      <c r="N1302" s="97">
        <v>833592.11609999998</v>
      </c>
      <c r="O1302" s="97">
        <v>54.24682052</v>
      </c>
      <c r="P1302" s="97">
        <v>-6.9760271019999998</v>
      </c>
    </row>
    <row r="1303" spans="1:16" x14ac:dyDescent="0.3">
      <c r="A1303" s="97" t="s">
        <v>6294</v>
      </c>
      <c r="B1303" s="97" t="s">
        <v>6295</v>
      </c>
      <c r="C1303" s="97" t="s">
        <v>6296</v>
      </c>
      <c r="D1303" s="97" t="s">
        <v>6296</v>
      </c>
      <c r="E1303" s="97" t="s">
        <v>6297</v>
      </c>
      <c r="F1303" s="97"/>
      <c r="G1303" s="97"/>
      <c r="H1303" s="97" t="s">
        <v>138</v>
      </c>
      <c r="I1303" s="97" t="s">
        <v>6298</v>
      </c>
      <c r="J1303" s="97" t="s">
        <v>140</v>
      </c>
      <c r="K1303" s="97">
        <v>135801</v>
      </c>
      <c r="L1303" s="97">
        <v>46168.851999999999</v>
      </c>
      <c r="M1303" s="97">
        <v>535764.72109999997</v>
      </c>
      <c r="N1303" s="97">
        <v>546236.65449999995</v>
      </c>
      <c r="O1303" s="97">
        <v>51.664886709999998</v>
      </c>
      <c r="P1303" s="97">
        <v>-8.9285707849999998</v>
      </c>
    </row>
    <row r="1304" spans="1:16" x14ac:dyDescent="0.3">
      <c r="A1304" s="97" t="s">
        <v>6299</v>
      </c>
      <c r="B1304" s="97" t="s">
        <v>6300</v>
      </c>
      <c r="C1304" s="97" t="s">
        <v>6301</v>
      </c>
      <c r="D1304" s="97" t="s">
        <v>6302</v>
      </c>
      <c r="E1304" s="97" t="s">
        <v>4985</v>
      </c>
      <c r="F1304" s="97" t="s">
        <v>706</v>
      </c>
      <c r="G1304" s="97"/>
      <c r="H1304" s="97" t="s">
        <v>307</v>
      </c>
      <c r="I1304" s="97" t="s">
        <v>6303</v>
      </c>
      <c r="J1304" s="97" t="s">
        <v>309</v>
      </c>
      <c r="K1304" s="97">
        <v>174584.29699999999</v>
      </c>
      <c r="L1304" s="97">
        <v>219270.57800000001</v>
      </c>
      <c r="M1304" s="97">
        <v>574540.60219999996</v>
      </c>
      <c r="N1304" s="97">
        <v>719300.88219999999</v>
      </c>
      <c r="O1304" s="97">
        <v>53.223500260000002</v>
      </c>
      <c r="P1304" s="97">
        <v>-8.3812550909999999</v>
      </c>
    </row>
    <row r="1305" spans="1:16" x14ac:dyDescent="0.3">
      <c r="A1305" s="97" t="s">
        <v>6304</v>
      </c>
      <c r="B1305" s="97" t="s">
        <v>6305</v>
      </c>
      <c r="C1305" s="97" t="s">
        <v>6305</v>
      </c>
      <c r="D1305" s="97" t="s">
        <v>6306</v>
      </c>
      <c r="E1305" s="97" t="s">
        <v>818</v>
      </c>
      <c r="F1305" s="97"/>
      <c r="G1305" s="97"/>
      <c r="H1305" s="97" t="s">
        <v>540</v>
      </c>
      <c r="I1305" s="97" t="s">
        <v>6307</v>
      </c>
      <c r="J1305" s="97" t="s">
        <v>542</v>
      </c>
      <c r="K1305" s="97">
        <v>156090.527</v>
      </c>
      <c r="L1305" s="97">
        <v>134099.81099999999</v>
      </c>
      <c r="M1305" s="97">
        <v>556050.35690000001</v>
      </c>
      <c r="N1305" s="97">
        <v>634148.5638</v>
      </c>
      <c r="O1305" s="97">
        <v>52.457019449999997</v>
      </c>
      <c r="P1305" s="97">
        <v>-8.6466622179999995</v>
      </c>
    </row>
    <row r="1306" spans="1:16" x14ac:dyDescent="0.3">
      <c r="A1306" s="97" t="s">
        <v>6308</v>
      </c>
      <c r="B1306" s="97" t="s">
        <v>6309</v>
      </c>
      <c r="C1306" s="97" t="s">
        <v>6310</v>
      </c>
      <c r="D1306" s="97" t="s">
        <v>1632</v>
      </c>
      <c r="E1306" s="97" t="s">
        <v>137</v>
      </c>
      <c r="F1306" s="97"/>
      <c r="G1306" s="97"/>
      <c r="H1306" s="97" t="s">
        <v>138</v>
      </c>
      <c r="I1306" s="97" t="s">
        <v>6311</v>
      </c>
      <c r="J1306" s="97" t="s">
        <v>140</v>
      </c>
      <c r="K1306" s="97">
        <v>153329.304</v>
      </c>
      <c r="L1306" s="97">
        <v>122770.273</v>
      </c>
      <c r="M1306" s="97">
        <v>553289.66729999997</v>
      </c>
      <c r="N1306" s="97">
        <v>622821.48129999998</v>
      </c>
      <c r="O1306" s="97">
        <v>52.35498587</v>
      </c>
      <c r="P1306" s="97">
        <v>-8.6856987649999997</v>
      </c>
    </row>
    <row r="1307" spans="1:16" x14ac:dyDescent="0.3">
      <c r="A1307" s="97" t="s">
        <v>6312</v>
      </c>
      <c r="B1307" s="97" t="s">
        <v>6313</v>
      </c>
      <c r="C1307" s="97" t="s">
        <v>6313</v>
      </c>
      <c r="D1307" s="97" t="s">
        <v>6314</v>
      </c>
      <c r="E1307" s="97" t="s">
        <v>4157</v>
      </c>
      <c r="F1307" s="97" t="s">
        <v>3373</v>
      </c>
      <c r="G1307" s="97"/>
      <c r="H1307" s="97" t="s">
        <v>389</v>
      </c>
      <c r="I1307" s="97" t="s">
        <v>6315</v>
      </c>
      <c r="J1307" s="97" t="s">
        <v>391</v>
      </c>
      <c r="K1307" s="97">
        <v>229837.17199999999</v>
      </c>
      <c r="L1307" s="97">
        <v>95827.718999999997</v>
      </c>
      <c r="M1307" s="97">
        <v>629780.91280000005</v>
      </c>
      <c r="N1307" s="97">
        <v>595884.3173</v>
      </c>
      <c r="O1307" s="97">
        <v>52.11404563</v>
      </c>
      <c r="P1307" s="97">
        <v>-7.5651841500000003</v>
      </c>
    </row>
    <row r="1308" spans="1:16" x14ac:dyDescent="0.3">
      <c r="A1308" s="97" t="s">
        <v>6316</v>
      </c>
      <c r="B1308" s="97" t="s">
        <v>6317</v>
      </c>
      <c r="C1308" s="97" t="s">
        <v>6317</v>
      </c>
      <c r="D1308" s="97" t="s">
        <v>6318</v>
      </c>
      <c r="E1308" s="97" t="s">
        <v>1512</v>
      </c>
      <c r="F1308" s="97" t="s">
        <v>449</v>
      </c>
      <c r="G1308" s="97"/>
      <c r="H1308" s="97" t="s">
        <v>151</v>
      </c>
      <c r="I1308" s="97" t="s">
        <v>6319</v>
      </c>
      <c r="J1308" s="97" t="s">
        <v>153</v>
      </c>
      <c r="K1308" s="97">
        <v>83696.258000000002</v>
      </c>
      <c r="L1308" s="97">
        <v>103390.266</v>
      </c>
      <c r="M1308" s="97">
        <v>483671.51459999999</v>
      </c>
      <c r="N1308" s="97">
        <v>603446.02879999997</v>
      </c>
      <c r="O1308" s="97">
        <v>52.170558980000003</v>
      </c>
      <c r="P1308" s="97">
        <v>-9.7006614219999996</v>
      </c>
    </row>
    <row r="1309" spans="1:16" x14ac:dyDescent="0.3">
      <c r="A1309" s="97" t="s">
        <v>6320</v>
      </c>
      <c r="B1309" s="97" t="s">
        <v>6321</v>
      </c>
      <c r="C1309" s="97" t="s">
        <v>6322</v>
      </c>
      <c r="D1309" s="97" t="s">
        <v>6323</v>
      </c>
      <c r="E1309" s="97" t="s">
        <v>407</v>
      </c>
      <c r="F1309" s="97" t="s">
        <v>246</v>
      </c>
      <c r="G1309" s="97"/>
      <c r="H1309" s="97" t="s">
        <v>247</v>
      </c>
      <c r="I1309" s="97" t="s">
        <v>6324</v>
      </c>
      <c r="J1309" s="97" t="s">
        <v>249</v>
      </c>
      <c r="K1309" s="97">
        <v>275739.21899999998</v>
      </c>
      <c r="L1309" s="97">
        <v>271156.625</v>
      </c>
      <c r="M1309" s="97">
        <v>675674.01</v>
      </c>
      <c r="N1309" s="97">
        <v>771175.21010000003</v>
      </c>
      <c r="O1309" s="97">
        <v>53.68481379</v>
      </c>
      <c r="P1309" s="97">
        <v>-6.8544120829999997</v>
      </c>
    </row>
    <row r="1310" spans="1:16" x14ac:dyDescent="0.3">
      <c r="A1310" s="97" t="s">
        <v>6325</v>
      </c>
      <c r="B1310" s="97" t="s">
        <v>6326</v>
      </c>
      <c r="C1310" s="97" t="s">
        <v>6327</v>
      </c>
      <c r="D1310" s="97" t="s">
        <v>6328</v>
      </c>
      <c r="E1310" s="97" t="s">
        <v>5872</v>
      </c>
      <c r="F1310" s="97"/>
      <c r="G1310" s="97"/>
      <c r="H1310" s="97" t="s">
        <v>276</v>
      </c>
      <c r="I1310" s="97" t="s">
        <v>6329</v>
      </c>
      <c r="J1310" s="97" t="s">
        <v>278</v>
      </c>
      <c r="K1310" s="97">
        <v>218128.95800000001</v>
      </c>
      <c r="L1310" s="97">
        <v>238535.36600000001</v>
      </c>
      <c r="M1310" s="97">
        <v>618075.98560000001</v>
      </c>
      <c r="N1310" s="97">
        <v>738561.28639999998</v>
      </c>
      <c r="O1310" s="97">
        <v>53.396893589999998</v>
      </c>
      <c r="P1310" s="97">
        <v>-7.7282129450000001</v>
      </c>
    </row>
    <row r="1311" spans="1:16" x14ac:dyDescent="0.3">
      <c r="A1311" s="97" t="s">
        <v>6330</v>
      </c>
      <c r="B1311" s="97" t="s">
        <v>6331</v>
      </c>
      <c r="C1311" s="97" t="s">
        <v>6331</v>
      </c>
      <c r="D1311" s="97" t="s">
        <v>937</v>
      </c>
      <c r="E1311" s="97" t="s">
        <v>6332</v>
      </c>
      <c r="F1311" s="97" t="s">
        <v>6333</v>
      </c>
      <c r="G1311" s="97"/>
      <c r="H1311" s="97" t="s">
        <v>138</v>
      </c>
      <c r="I1311" s="97" t="s">
        <v>6334</v>
      </c>
      <c r="J1311" s="97" t="s">
        <v>140</v>
      </c>
      <c r="K1311" s="97">
        <v>154684.90599999999</v>
      </c>
      <c r="L1311" s="97">
        <v>57310.707000000002</v>
      </c>
      <c r="M1311" s="97">
        <v>554644.62159999995</v>
      </c>
      <c r="N1311" s="97">
        <v>557376.00690000004</v>
      </c>
      <c r="O1311" s="97">
        <v>51.766856879999999</v>
      </c>
      <c r="P1311" s="97">
        <v>-8.6571201260000006</v>
      </c>
    </row>
    <row r="1312" spans="1:16" x14ac:dyDescent="0.3">
      <c r="A1312" s="97" t="s">
        <v>6335</v>
      </c>
      <c r="B1312" s="97" t="s">
        <v>6336</v>
      </c>
      <c r="C1312" s="97" t="s">
        <v>6337</v>
      </c>
      <c r="D1312" s="97" t="s">
        <v>6338</v>
      </c>
      <c r="E1312" s="97" t="s">
        <v>375</v>
      </c>
      <c r="F1312" s="97" t="s">
        <v>306</v>
      </c>
      <c r="G1312" s="97"/>
      <c r="H1312" s="97" t="s">
        <v>307</v>
      </c>
      <c r="I1312" s="97" t="s">
        <v>6339</v>
      </c>
      <c r="J1312" s="97" t="s">
        <v>309</v>
      </c>
      <c r="K1312" s="97">
        <v>188477.79699999999</v>
      </c>
      <c r="L1312" s="97">
        <v>220976.70300000001</v>
      </c>
      <c r="M1312" s="97">
        <v>588431.11829999997</v>
      </c>
      <c r="N1312" s="97">
        <v>721006.56510000001</v>
      </c>
      <c r="O1312" s="97">
        <v>53.239313180000003</v>
      </c>
      <c r="P1312" s="97">
        <v>-8.1733078389999996</v>
      </c>
    </row>
    <row r="1313" spans="1:16" x14ac:dyDescent="0.3">
      <c r="A1313" s="97" t="s">
        <v>6340</v>
      </c>
      <c r="B1313" s="97" t="s">
        <v>6341</v>
      </c>
      <c r="C1313" s="97" t="s">
        <v>6342</v>
      </c>
      <c r="D1313" s="97" t="s">
        <v>6343</v>
      </c>
      <c r="E1313" s="97" t="s">
        <v>3493</v>
      </c>
      <c r="F1313" s="97"/>
      <c r="G1313" s="97"/>
      <c r="H1313" s="97" t="s">
        <v>138</v>
      </c>
      <c r="I1313" s="97" t="s">
        <v>6344</v>
      </c>
      <c r="J1313" s="97" t="s">
        <v>140</v>
      </c>
      <c r="K1313" s="97">
        <v>122823.9</v>
      </c>
      <c r="L1313" s="97">
        <v>96820.800000000003</v>
      </c>
      <c r="M1313" s="97">
        <v>522790.69270000001</v>
      </c>
      <c r="N1313" s="97">
        <v>596877.76390000002</v>
      </c>
      <c r="O1313" s="97">
        <v>52.118387560000002</v>
      </c>
      <c r="P1313" s="97">
        <v>-9.1274182459999995</v>
      </c>
    </row>
    <row r="1314" spans="1:16" x14ac:dyDescent="0.3">
      <c r="A1314" s="97" t="s">
        <v>6345</v>
      </c>
      <c r="B1314" s="97" t="s">
        <v>6321</v>
      </c>
      <c r="C1314" s="97" t="s">
        <v>6346</v>
      </c>
      <c r="D1314" s="97" t="s">
        <v>6347</v>
      </c>
      <c r="E1314" s="97" t="s">
        <v>167</v>
      </c>
      <c r="F1314" s="97" t="s">
        <v>166</v>
      </c>
      <c r="G1314" s="97"/>
      <c r="H1314" s="97" t="s">
        <v>211</v>
      </c>
      <c r="I1314" s="97" t="s">
        <v>6348</v>
      </c>
      <c r="J1314" s="97" t="s">
        <v>213</v>
      </c>
      <c r="K1314" s="97">
        <v>259393.70300000001</v>
      </c>
      <c r="L1314" s="97">
        <v>171179.21900000001</v>
      </c>
      <c r="M1314" s="97">
        <v>659331.48190000001</v>
      </c>
      <c r="N1314" s="97">
        <v>671219.42920000001</v>
      </c>
      <c r="O1314" s="97">
        <v>52.788720750000003</v>
      </c>
      <c r="P1314" s="97">
        <v>-7.1203849909999999</v>
      </c>
    </row>
    <row r="1315" spans="1:16" x14ac:dyDescent="0.3">
      <c r="A1315" s="97" t="s">
        <v>6349</v>
      </c>
      <c r="B1315" s="97" t="s">
        <v>6350</v>
      </c>
      <c r="C1315" s="97" t="s">
        <v>6350</v>
      </c>
      <c r="D1315" s="97" t="s">
        <v>6351</v>
      </c>
      <c r="E1315" s="97" t="s">
        <v>245</v>
      </c>
      <c r="F1315" s="97" t="s">
        <v>246</v>
      </c>
      <c r="G1315" s="97"/>
      <c r="H1315" s="97" t="s">
        <v>247</v>
      </c>
      <c r="I1315" s="97" t="s">
        <v>6352</v>
      </c>
      <c r="J1315" s="97" t="s">
        <v>249</v>
      </c>
      <c r="K1315" s="97">
        <v>280084.24200000003</v>
      </c>
      <c r="L1315" s="97">
        <v>267759.85600000003</v>
      </c>
      <c r="M1315" s="97">
        <v>680018.07889999996</v>
      </c>
      <c r="N1315" s="97">
        <v>767779.14980000001</v>
      </c>
      <c r="O1315" s="97">
        <v>53.653655200000003</v>
      </c>
      <c r="P1315" s="97">
        <v>-6.7895402059999999</v>
      </c>
    </row>
    <row r="1316" spans="1:16" x14ac:dyDescent="0.3">
      <c r="A1316" s="97" t="s">
        <v>6353</v>
      </c>
      <c r="B1316" s="97" t="s">
        <v>6354</v>
      </c>
      <c r="C1316" s="97" t="s">
        <v>6355</v>
      </c>
      <c r="D1316" s="97" t="s">
        <v>6356</v>
      </c>
      <c r="E1316" s="97" t="s">
        <v>465</v>
      </c>
      <c r="F1316" s="97"/>
      <c r="G1316" s="97"/>
      <c r="H1316" s="97" t="s">
        <v>466</v>
      </c>
      <c r="I1316" s="97" t="s">
        <v>6357</v>
      </c>
      <c r="J1316" s="97" t="s">
        <v>468</v>
      </c>
      <c r="K1316" s="97">
        <v>82472.445000000007</v>
      </c>
      <c r="L1316" s="97">
        <v>296604.625</v>
      </c>
      <c r="M1316" s="97">
        <v>482449.01209999999</v>
      </c>
      <c r="N1316" s="97">
        <v>796618.75870000001</v>
      </c>
      <c r="O1316" s="97">
        <v>53.905606460000001</v>
      </c>
      <c r="P1316" s="97">
        <v>-9.7889647449999995</v>
      </c>
    </row>
    <row r="1317" spans="1:16" x14ac:dyDescent="0.3">
      <c r="A1317" s="97" t="s">
        <v>6358</v>
      </c>
      <c r="B1317" s="97" t="s">
        <v>3028</v>
      </c>
      <c r="C1317" s="97" t="s">
        <v>3028</v>
      </c>
      <c r="D1317" s="97" t="s">
        <v>592</v>
      </c>
      <c r="E1317" s="97" t="s">
        <v>593</v>
      </c>
      <c r="F1317" s="97"/>
      <c r="G1317" s="97"/>
      <c r="H1317" s="97" t="s">
        <v>159</v>
      </c>
      <c r="I1317" s="97" t="s">
        <v>6359</v>
      </c>
      <c r="J1317" s="97" t="s">
        <v>430</v>
      </c>
      <c r="K1317" s="97">
        <v>204136.641</v>
      </c>
      <c r="L1317" s="97">
        <v>204277.68799999999</v>
      </c>
      <c r="M1317" s="97">
        <v>604086.49950000003</v>
      </c>
      <c r="N1317" s="97">
        <v>704311.0638</v>
      </c>
      <c r="O1317" s="97">
        <v>53.089377669999998</v>
      </c>
      <c r="P1317" s="97">
        <v>-7.9389951219999997</v>
      </c>
    </row>
    <row r="1318" spans="1:16" x14ac:dyDescent="0.3">
      <c r="A1318" s="97" t="s">
        <v>6360</v>
      </c>
      <c r="B1318" s="97" t="s">
        <v>6361</v>
      </c>
      <c r="C1318" s="97" t="s">
        <v>6362</v>
      </c>
      <c r="D1318" s="97" t="s">
        <v>435</v>
      </c>
      <c r="E1318" s="97" t="s">
        <v>436</v>
      </c>
      <c r="F1318" s="97"/>
      <c r="G1318" s="97"/>
      <c r="H1318" s="97" t="s">
        <v>437</v>
      </c>
      <c r="I1318" s="97" t="s">
        <v>6363</v>
      </c>
      <c r="J1318" s="97" t="s">
        <v>439</v>
      </c>
      <c r="K1318" s="97">
        <v>239171.92199999999</v>
      </c>
      <c r="L1318" s="97">
        <v>444914.81300000002</v>
      </c>
      <c r="M1318" s="97">
        <v>639115.51359999995</v>
      </c>
      <c r="N1318" s="97">
        <v>944896.15610000002</v>
      </c>
      <c r="O1318" s="97">
        <v>55.249665530000001</v>
      </c>
      <c r="P1318" s="97">
        <v>-7.3848241359999998</v>
      </c>
    </row>
    <row r="1319" spans="1:16" x14ac:dyDescent="0.3">
      <c r="A1319" s="97" t="s">
        <v>6364</v>
      </c>
      <c r="B1319" s="97" t="s">
        <v>2733</v>
      </c>
      <c r="C1319" s="97" t="s">
        <v>6365</v>
      </c>
      <c r="D1319" s="97" t="s">
        <v>6366</v>
      </c>
      <c r="E1319" s="97" t="s">
        <v>496</v>
      </c>
      <c r="F1319" s="97" t="s">
        <v>289</v>
      </c>
      <c r="G1319" s="97"/>
      <c r="H1319" s="97" t="s">
        <v>290</v>
      </c>
      <c r="I1319" s="97" t="s">
        <v>6367</v>
      </c>
      <c r="J1319" s="97" t="s">
        <v>292</v>
      </c>
      <c r="K1319" s="97">
        <v>324706.93800000002</v>
      </c>
      <c r="L1319" s="97">
        <v>174665.266</v>
      </c>
      <c r="M1319" s="97">
        <v>724630.6679</v>
      </c>
      <c r="N1319" s="97">
        <v>674704.37769999995</v>
      </c>
      <c r="O1319" s="97">
        <v>52.808905060000001</v>
      </c>
      <c r="P1319" s="97">
        <v>-6.1513738990000002</v>
      </c>
    </row>
    <row r="1320" spans="1:16" x14ac:dyDescent="0.3">
      <c r="A1320" s="97" t="s">
        <v>6368</v>
      </c>
      <c r="B1320" s="97" t="s">
        <v>6369</v>
      </c>
      <c r="C1320" s="97" t="s">
        <v>6370</v>
      </c>
      <c r="D1320" s="97" t="s">
        <v>6371</v>
      </c>
      <c r="E1320" s="97" t="s">
        <v>275</v>
      </c>
      <c r="F1320" s="97"/>
      <c r="G1320" s="97"/>
      <c r="H1320" s="97" t="s">
        <v>276</v>
      </c>
      <c r="I1320" s="97" t="s">
        <v>6372</v>
      </c>
      <c r="J1320" s="97" t="s">
        <v>278</v>
      </c>
      <c r="K1320" s="97">
        <v>233582.71900000001</v>
      </c>
      <c r="L1320" s="97">
        <v>243822.56299999999</v>
      </c>
      <c r="M1320" s="97">
        <v>633526.44570000004</v>
      </c>
      <c r="N1320" s="97">
        <v>743847.26170000003</v>
      </c>
      <c r="O1320" s="97">
        <v>53.443641110000002</v>
      </c>
      <c r="P1320" s="97">
        <v>-7.495348248</v>
      </c>
    </row>
    <row r="1321" spans="1:16" x14ac:dyDescent="0.3">
      <c r="A1321" s="97" t="s">
        <v>6373</v>
      </c>
      <c r="B1321" s="97" t="s">
        <v>6374</v>
      </c>
      <c r="C1321" s="97" t="s">
        <v>6375</v>
      </c>
      <c r="D1321" s="97" t="s">
        <v>6376</v>
      </c>
      <c r="E1321" s="97" t="s">
        <v>159</v>
      </c>
      <c r="F1321" s="97"/>
      <c r="G1321" s="97"/>
      <c r="H1321" s="97" t="s">
        <v>540</v>
      </c>
      <c r="I1321" s="97" t="s">
        <v>6377</v>
      </c>
      <c r="J1321" s="97" t="s">
        <v>542</v>
      </c>
      <c r="K1321" s="97">
        <v>182288.557</v>
      </c>
      <c r="L1321" s="97">
        <v>142278.09400000001</v>
      </c>
      <c r="M1321" s="97">
        <v>582242.78830000001</v>
      </c>
      <c r="N1321" s="97">
        <v>642324.94350000005</v>
      </c>
      <c r="O1321" s="97">
        <v>52.531988830000003</v>
      </c>
      <c r="P1321" s="97">
        <v>-8.2617179509999996</v>
      </c>
    </row>
    <row r="1322" spans="1:16" x14ac:dyDescent="0.3">
      <c r="A1322" s="97" t="s">
        <v>6378</v>
      </c>
      <c r="B1322" s="97" t="s">
        <v>6379</v>
      </c>
      <c r="C1322" s="97" t="s">
        <v>6380</v>
      </c>
      <c r="D1322" s="97" t="s">
        <v>6381</v>
      </c>
      <c r="E1322" s="97" t="s">
        <v>6382</v>
      </c>
      <c r="F1322" s="97" t="s">
        <v>459</v>
      </c>
      <c r="G1322" s="97" t="s">
        <v>6383</v>
      </c>
      <c r="H1322" s="97" t="s">
        <v>594</v>
      </c>
      <c r="I1322" s="97" t="s">
        <v>6384</v>
      </c>
      <c r="J1322" s="97" t="s">
        <v>596</v>
      </c>
      <c r="K1322" s="97">
        <v>200854.625</v>
      </c>
      <c r="L1322" s="97">
        <v>230436.42199999999</v>
      </c>
      <c r="M1322" s="97">
        <v>600805.33059999999</v>
      </c>
      <c r="N1322" s="97">
        <v>730464.17969999998</v>
      </c>
      <c r="O1322" s="97">
        <v>53.324434349999997</v>
      </c>
      <c r="P1322" s="97">
        <v>-7.9879117390000003</v>
      </c>
    </row>
    <row r="1323" spans="1:16" x14ac:dyDescent="0.3">
      <c r="A1323" s="97" t="s">
        <v>6385</v>
      </c>
      <c r="B1323" s="97" t="s">
        <v>6386</v>
      </c>
      <c r="C1323" s="97" t="s">
        <v>1923</v>
      </c>
      <c r="D1323" s="97" t="s">
        <v>6387</v>
      </c>
      <c r="E1323" s="97" t="s">
        <v>274</v>
      </c>
      <c r="F1323" s="97"/>
      <c r="G1323" s="97"/>
      <c r="H1323" s="97" t="s">
        <v>276</v>
      </c>
      <c r="I1323" s="97" t="s">
        <v>6388</v>
      </c>
      <c r="J1323" s="97" t="s">
        <v>278</v>
      </c>
      <c r="K1323" s="97">
        <v>231762.20300000001</v>
      </c>
      <c r="L1323" s="97">
        <v>267145.40600000002</v>
      </c>
      <c r="M1323" s="97">
        <v>631706.44640000002</v>
      </c>
      <c r="N1323" s="97">
        <v>767165.08959999995</v>
      </c>
      <c r="O1323" s="97">
        <v>53.653294850000002</v>
      </c>
      <c r="P1323" s="97">
        <v>-7.5203791730000003</v>
      </c>
    </row>
    <row r="1324" spans="1:16" x14ac:dyDescent="0.3">
      <c r="A1324" s="97" t="s">
        <v>6389</v>
      </c>
      <c r="B1324" s="97" t="s">
        <v>6390</v>
      </c>
      <c r="C1324" s="97" t="s">
        <v>6391</v>
      </c>
      <c r="D1324" s="97" t="s">
        <v>3847</v>
      </c>
      <c r="E1324" s="97" t="s">
        <v>513</v>
      </c>
      <c r="F1324" s="97" t="s">
        <v>514</v>
      </c>
      <c r="G1324" s="97"/>
      <c r="H1324" s="97" t="s">
        <v>515</v>
      </c>
      <c r="I1324" s="97" t="s">
        <v>6392</v>
      </c>
      <c r="J1324" s="97" t="s">
        <v>517</v>
      </c>
      <c r="K1324" s="97">
        <v>279286.75</v>
      </c>
      <c r="L1324" s="97">
        <v>114802.57</v>
      </c>
      <c r="M1324" s="97">
        <v>679219.9436</v>
      </c>
      <c r="N1324" s="97">
        <v>614854.81709999999</v>
      </c>
      <c r="O1324" s="97">
        <v>52.279660040000003</v>
      </c>
      <c r="P1324" s="97">
        <v>-6.8390262079999999</v>
      </c>
    </row>
    <row r="1325" spans="1:16" x14ac:dyDescent="0.3">
      <c r="A1325" s="97" t="s">
        <v>6393</v>
      </c>
      <c r="B1325" s="97" t="s">
        <v>6394</v>
      </c>
      <c r="C1325" s="97" t="s">
        <v>6395</v>
      </c>
      <c r="D1325" s="97" t="s">
        <v>6396</v>
      </c>
      <c r="E1325" s="97" t="s">
        <v>418</v>
      </c>
      <c r="F1325" s="97" t="s">
        <v>224</v>
      </c>
      <c r="G1325" s="97"/>
      <c r="H1325" s="97" t="s">
        <v>225</v>
      </c>
      <c r="I1325" s="97" t="s">
        <v>6397</v>
      </c>
      <c r="J1325" s="97" t="s">
        <v>227</v>
      </c>
      <c r="K1325" s="97">
        <v>304966.48800000001</v>
      </c>
      <c r="L1325" s="97">
        <v>307531.86700000003</v>
      </c>
      <c r="M1325" s="97">
        <v>704895.17610000004</v>
      </c>
      <c r="N1325" s="97">
        <v>807542.45979999995</v>
      </c>
      <c r="O1325" s="97">
        <v>54.006443230000002</v>
      </c>
      <c r="P1325" s="97">
        <v>-6.3997981570000002</v>
      </c>
    </row>
    <row r="1326" spans="1:16" x14ac:dyDescent="0.3">
      <c r="A1326" s="97" t="s">
        <v>6398</v>
      </c>
      <c r="B1326" s="97" t="s">
        <v>6399</v>
      </c>
      <c r="C1326" s="97" t="s">
        <v>6399</v>
      </c>
      <c r="D1326" s="97" t="s">
        <v>6400</v>
      </c>
      <c r="E1326" s="97" t="s">
        <v>706</v>
      </c>
      <c r="F1326" s="97"/>
      <c r="G1326" s="97"/>
      <c r="H1326" s="97" t="s">
        <v>307</v>
      </c>
      <c r="I1326" s="97" t="s">
        <v>6401</v>
      </c>
      <c r="J1326" s="97" t="s">
        <v>309</v>
      </c>
      <c r="K1326" s="97">
        <v>152712.234</v>
      </c>
      <c r="L1326" s="97">
        <v>253700.625</v>
      </c>
      <c r="M1326" s="97">
        <v>552673.43610000005</v>
      </c>
      <c r="N1326" s="97">
        <v>753723.62809999997</v>
      </c>
      <c r="O1326" s="97">
        <v>53.531332319999997</v>
      </c>
      <c r="P1326" s="97">
        <v>-8.7138494570000002</v>
      </c>
    </row>
    <row r="1327" spans="1:16" x14ac:dyDescent="0.3">
      <c r="A1327" s="97" t="s">
        <v>6402</v>
      </c>
      <c r="B1327" s="97" t="s">
        <v>1442</v>
      </c>
      <c r="C1327" s="97" t="s">
        <v>6403</v>
      </c>
      <c r="D1327" s="97" t="s">
        <v>3529</v>
      </c>
      <c r="E1327" s="97" t="s">
        <v>706</v>
      </c>
      <c r="F1327" s="97"/>
      <c r="G1327" s="97"/>
      <c r="H1327" s="97" t="s">
        <v>307</v>
      </c>
      <c r="I1327" s="97" t="s">
        <v>6404</v>
      </c>
      <c r="J1327" s="97" t="s">
        <v>309</v>
      </c>
      <c r="K1327" s="97">
        <v>186644.734</v>
      </c>
      <c r="L1327" s="97">
        <v>230857.78099999999</v>
      </c>
      <c r="M1327" s="97">
        <v>586598.50309999997</v>
      </c>
      <c r="N1327" s="97">
        <v>730885.52399999998</v>
      </c>
      <c r="O1327" s="97">
        <v>53.328051979999998</v>
      </c>
      <c r="P1327" s="97">
        <v>-8.2011777279999993</v>
      </c>
    </row>
    <row r="1328" spans="1:16" x14ac:dyDescent="0.3">
      <c r="A1328" s="97" t="s">
        <v>6405</v>
      </c>
      <c r="B1328" s="97" t="s">
        <v>6406</v>
      </c>
      <c r="C1328" s="97" t="s">
        <v>6407</v>
      </c>
      <c r="D1328" s="97" t="s">
        <v>6408</v>
      </c>
      <c r="E1328" s="97" t="s">
        <v>6409</v>
      </c>
      <c r="F1328" s="97" t="s">
        <v>210</v>
      </c>
      <c r="G1328" s="97"/>
      <c r="H1328" s="97" t="s">
        <v>211</v>
      </c>
      <c r="I1328" s="97" t="s">
        <v>6410</v>
      </c>
      <c r="J1328" s="97" t="s">
        <v>213</v>
      </c>
      <c r="K1328" s="97">
        <v>248152.18799999999</v>
      </c>
      <c r="L1328" s="97">
        <v>167868.67199999999</v>
      </c>
      <c r="M1328" s="97">
        <v>648092.37049999996</v>
      </c>
      <c r="N1328" s="97">
        <v>667909.65540000005</v>
      </c>
      <c r="O1328" s="97">
        <v>52.760093560000001</v>
      </c>
      <c r="P1328" s="97">
        <v>-7.2874798810000003</v>
      </c>
    </row>
    <row r="1329" spans="1:16" x14ac:dyDescent="0.3">
      <c r="A1329" s="97" t="s">
        <v>6411</v>
      </c>
      <c r="B1329" s="97" t="s">
        <v>6412</v>
      </c>
      <c r="C1329" s="97" t="s">
        <v>6413</v>
      </c>
      <c r="D1329" s="97" t="s">
        <v>6414</v>
      </c>
      <c r="E1329" s="97" t="s">
        <v>6136</v>
      </c>
      <c r="F1329" s="97" t="s">
        <v>6415</v>
      </c>
      <c r="G1329" s="97"/>
      <c r="H1329" s="97" t="s">
        <v>247</v>
      </c>
      <c r="I1329" s="97" t="s">
        <v>6416</v>
      </c>
      <c r="J1329" s="97" t="s">
        <v>249</v>
      </c>
      <c r="K1329" s="97">
        <v>282629.40600000002</v>
      </c>
      <c r="L1329" s="97">
        <v>273918.96899999998</v>
      </c>
      <c r="M1329" s="97">
        <v>682562.72739999997</v>
      </c>
      <c r="N1329" s="97">
        <v>773936.92229999998</v>
      </c>
      <c r="O1329" s="97">
        <v>53.708583079999997</v>
      </c>
      <c r="P1329" s="97">
        <v>-6.74941836</v>
      </c>
    </row>
    <row r="1330" spans="1:16" x14ac:dyDescent="0.3">
      <c r="A1330" s="97" t="s">
        <v>6417</v>
      </c>
      <c r="B1330" s="97" t="s">
        <v>6418</v>
      </c>
      <c r="C1330" s="97" t="s">
        <v>6419</v>
      </c>
      <c r="D1330" s="97" t="s">
        <v>6419</v>
      </c>
      <c r="E1330" s="97" t="s">
        <v>6420</v>
      </c>
      <c r="F1330" s="97" t="s">
        <v>1394</v>
      </c>
      <c r="G1330" s="97"/>
      <c r="H1330" s="97" t="s">
        <v>334</v>
      </c>
      <c r="I1330" s="97" t="s">
        <v>6421</v>
      </c>
      <c r="J1330" s="97" t="s">
        <v>336</v>
      </c>
      <c r="K1330" s="97">
        <v>183925.32800000001</v>
      </c>
      <c r="L1330" s="97">
        <v>344174.03100000002</v>
      </c>
      <c r="M1330" s="97">
        <v>583880.2879</v>
      </c>
      <c r="N1330" s="97">
        <v>844177.3726</v>
      </c>
      <c r="O1330" s="97">
        <v>54.346028490000002</v>
      </c>
      <c r="P1330" s="97">
        <v>-8.2479232160000002</v>
      </c>
    </row>
    <row r="1331" spans="1:16" x14ac:dyDescent="0.3">
      <c r="A1331" s="97" t="s">
        <v>6422</v>
      </c>
      <c r="B1331" s="97" t="s">
        <v>6413</v>
      </c>
      <c r="C1331" s="97" t="s">
        <v>6413</v>
      </c>
      <c r="D1331" s="97" t="s">
        <v>6423</v>
      </c>
      <c r="E1331" s="97" t="s">
        <v>706</v>
      </c>
      <c r="F1331" s="97"/>
      <c r="G1331" s="97"/>
      <c r="H1331" s="97" t="s">
        <v>307</v>
      </c>
      <c r="I1331" s="97" t="s">
        <v>6424</v>
      </c>
      <c r="J1331" s="97" t="s">
        <v>309</v>
      </c>
      <c r="K1331" s="97">
        <v>132200.984</v>
      </c>
      <c r="L1331" s="97">
        <v>250127.42199999999</v>
      </c>
      <c r="M1331" s="97">
        <v>532166.58620000002</v>
      </c>
      <c r="N1331" s="97">
        <v>750151.3051</v>
      </c>
      <c r="O1331" s="97">
        <v>53.496987830000002</v>
      </c>
      <c r="P1331" s="97">
        <v>-9.0223453039999999</v>
      </c>
    </row>
    <row r="1332" spans="1:16" x14ac:dyDescent="0.3">
      <c r="A1332" s="97" t="s">
        <v>6425</v>
      </c>
      <c r="B1332" s="97" t="s">
        <v>6426</v>
      </c>
      <c r="C1332" s="97" t="s">
        <v>6427</v>
      </c>
      <c r="D1332" s="97" t="s">
        <v>6428</v>
      </c>
      <c r="E1332" s="97" t="s">
        <v>741</v>
      </c>
      <c r="F1332" s="97" t="s">
        <v>465</v>
      </c>
      <c r="G1332" s="97"/>
      <c r="H1332" s="97" t="s">
        <v>466</v>
      </c>
      <c r="I1332" s="97" t="s">
        <v>6429</v>
      </c>
      <c r="J1332" s="97" t="s">
        <v>468</v>
      </c>
      <c r="K1332" s="97">
        <v>120900.25</v>
      </c>
      <c r="L1332" s="97">
        <v>324882.21899999998</v>
      </c>
      <c r="M1332" s="97">
        <v>520868.68709999998</v>
      </c>
      <c r="N1332" s="97">
        <v>824890.05319999997</v>
      </c>
      <c r="O1332" s="97">
        <v>54.16687941</v>
      </c>
      <c r="P1332" s="97">
        <v>-9.2118130160000007</v>
      </c>
    </row>
    <row r="1333" spans="1:16" x14ac:dyDescent="0.3">
      <c r="A1333" s="97" t="s">
        <v>6430</v>
      </c>
      <c r="B1333" s="97" t="s">
        <v>6431</v>
      </c>
      <c r="C1333" s="97" t="s">
        <v>6432</v>
      </c>
      <c r="D1333" s="97" t="s">
        <v>6433</v>
      </c>
      <c r="E1333" s="97" t="s">
        <v>6434</v>
      </c>
      <c r="F1333" s="97" t="s">
        <v>1616</v>
      </c>
      <c r="G1333" s="97">
        <v>106</v>
      </c>
      <c r="H1333" s="97" t="s">
        <v>175</v>
      </c>
      <c r="I1333" s="97" t="s">
        <v>6435</v>
      </c>
      <c r="J1333" s="97" t="s">
        <v>198</v>
      </c>
      <c r="K1333" s="97">
        <v>315417.90500000003</v>
      </c>
      <c r="L1333" s="97">
        <v>231842.73</v>
      </c>
      <c r="M1333" s="97">
        <v>715343.93940000003</v>
      </c>
      <c r="N1333" s="97">
        <v>731869.57380000001</v>
      </c>
      <c r="O1333" s="97">
        <v>53.324501789999999</v>
      </c>
      <c r="P1333" s="97">
        <v>-6.2685739199999997</v>
      </c>
    </row>
    <row r="1334" spans="1:16" x14ac:dyDescent="0.3">
      <c r="A1334" s="97" t="s">
        <v>6436</v>
      </c>
      <c r="B1334" s="97" t="s">
        <v>6437</v>
      </c>
      <c r="C1334" s="97" t="s">
        <v>6438</v>
      </c>
      <c r="D1334" s="97" t="s">
        <v>6433</v>
      </c>
      <c r="E1334" s="97" t="s">
        <v>6434</v>
      </c>
      <c r="F1334" s="97" t="s">
        <v>1616</v>
      </c>
      <c r="G1334" s="97" t="s">
        <v>6439</v>
      </c>
      <c r="H1334" s="97" t="s">
        <v>175</v>
      </c>
      <c r="I1334" s="97" t="s">
        <v>6440</v>
      </c>
      <c r="J1334" s="97" t="s">
        <v>198</v>
      </c>
      <c r="K1334" s="97">
        <v>315482.65600000002</v>
      </c>
      <c r="L1334" s="97">
        <v>231859.81299999999</v>
      </c>
      <c r="M1334" s="97">
        <v>715408.67649999994</v>
      </c>
      <c r="N1334" s="97">
        <v>731886.65280000004</v>
      </c>
      <c r="O1334" s="97">
        <v>53.324641110000002</v>
      </c>
      <c r="P1334" s="97">
        <v>-6.2675964219999996</v>
      </c>
    </row>
    <row r="1335" spans="1:16" x14ac:dyDescent="0.3">
      <c r="A1335" s="97" t="s">
        <v>6441</v>
      </c>
      <c r="B1335" s="97" t="s">
        <v>6442</v>
      </c>
      <c r="C1335" s="97" t="s">
        <v>6443</v>
      </c>
      <c r="D1335" s="97" t="s">
        <v>6444</v>
      </c>
      <c r="E1335" s="97" t="s">
        <v>6445</v>
      </c>
      <c r="F1335" s="97" t="s">
        <v>5766</v>
      </c>
      <c r="G1335" s="97"/>
      <c r="H1335" s="97" t="s">
        <v>540</v>
      </c>
      <c r="I1335" s="97" t="s">
        <v>6446</v>
      </c>
      <c r="J1335" s="97" t="s">
        <v>542</v>
      </c>
      <c r="K1335" s="97">
        <v>167869.32800000001</v>
      </c>
      <c r="L1335" s="97">
        <v>135696.84400000001</v>
      </c>
      <c r="M1335" s="97">
        <v>567826.62950000004</v>
      </c>
      <c r="N1335" s="97">
        <v>635745.18900000001</v>
      </c>
      <c r="O1335" s="97">
        <v>52.472190179999998</v>
      </c>
      <c r="P1335" s="97">
        <v>-8.4735511510000006</v>
      </c>
    </row>
    <row r="1336" spans="1:16" x14ac:dyDescent="0.3">
      <c r="A1336" s="97" t="s">
        <v>6447</v>
      </c>
      <c r="B1336" s="97" t="s">
        <v>608</v>
      </c>
      <c r="C1336" s="97" t="s">
        <v>1496</v>
      </c>
      <c r="D1336" s="97" t="s">
        <v>6448</v>
      </c>
      <c r="E1336" s="97" t="s">
        <v>6449</v>
      </c>
      <c r="F1336" s="97" t="s">
        <v>6415</v>
      </c>
      <c r="G1336" s="97"/>
      <c r="H1336" s="97" t="s">
        <v>247</v>
      </c>
      <c r="I1336" s="97" t="s">
        <v>6450</v>
      </c>
      <c r="J1336" s="97" t="s">
        <v>249</v>
      </c>
      <c r="K1336" s="97">
        <v>272712.98599999998</v>
      </c>
      <c r="L1336" s="97">
        <v>283227.571</v>
      </c>
      <c r="M1336" s="97">
        <v>672648.49309999996</v>
      </c>
      <c r="N1336" s="97">
        <v>783243.57160000002</v>
      </c>
      <c r="O1336" s="97">
        <v>53.793673300000002</v>
      </c>
      <c r="P1336" s="97">
        <v>-6.8973694720000003</v>
      </c>
    </row>
    <row r="1337" spans="1:16" x14ac:dyDescent="0.3">
      <c r="A1337" s="97" t="s">
        <v>6451</v>
      </c>
      <c r="B1337" s="97" t="s">
        <v>6452</v>
      </c>
      <c r="C1337" s="97" t="s">
        <v>6452</v>
      </c>
      <c r="D1337" s="97" t="s">
        <v>6453</v>
      </c>
      <c r="E1337" s="97" t="s">
        <v>3892</v>
      </c>
      <c r="F1337" s="97" t="s">
        <v>883</v>
      </c>
      <c r="G1337" s="97"/>
      <c r="H1337" s="97" t="s">
        <v>175</v>
      </c>
      <c r="I1337" s="97" t="s">
        <v>6454</v>
      </c>
      <c r="J1337" s="97" t="s">
        <v>198</v>
      </c>
      <c r="K1337" s="97">
        <v>314873.62300000002</v>
      </c>
      <c r="L1337" s="97">
        <v>236634.94899999999</v>
      </c>
      <c r="M1337" s="97">
        <v>714799.80009999999</v>
      </c>
      <c r="N1337" s="97">
        <v>736660.76329999999</v>
      </c>
      <c r="O1337" s="97">
        <v>53.367658579999997</v>
      </c>
      <c r="P1337" s="97">
        <v>-6.2750011309999998</v>
      </c>
    </row>
    <row r="1338" spans="1:16" x14ac:dyDescent="0.3">
      <c r="A1338" s="97" t="s">
        <v>6455</v>
      </c>
      <c r="B1338" s="97" t="s">
        <v>5354</v>
      </c>
      <c r="C1338" s="97" t="s">
        <v>6456</v>
      </c>
      <c r="D1338" s="97" t="s">
        <v>6457</v>
      </c>
      <c r="E1338" s="97" t="s">
        <v>6458</v>
      </c>
      <c r="F1338" s="97" t="s">
        <v>515</v>
      </c>
      <c r="G1338" s="97"/>
      <c r="H1338" s="97" t="s">
        <v>515</v>
      </c>
      <c r="I1338" s="97" t="s">
        <v>6459</v>
      </c>
      <c r="J1338" s="97" t="s">
        <v>517</v>
      </c>
      <c r="K1338" s="97">
        <v>304710.15100000001</v>
      </c>
      <c r="L1338" s="97">
        <v>121219.448</v>
      </c>
      <c r="M1338" s="97">
        <v>704637.90379999997</v>
      </c>
      <c r="N1338" s="97">
        <v>621270.1777</v>
      </c>
      <c r="O1338" s="97">
        <v>52.333055199999997</v>
      </c>
      <c r="P1338" s="97">
        <v>-6.4646582810000002</v>
      </c>
    </row>
    <row r="1339" spans="1:16" x14ac:dyDescent="0.3">
      <c r="A1339" s="97" t="s">
        <v>6460</v>
      </c>
      <c r="B1339" s="97" t="s">
        <v>6461</v>
      </c>
      <c r="C1339" s="97" t="s">
        <v>6462</v>
      </c>
      <c r="D1339" s="97" t="s">
        <v>6463</v>
      </c>
      <c r="E1339" s="97" t="s">
        <v>211</v>
      </c>
      <c r="F1339" s="97"/>
      <c r="G1339" s="97"/>
      <c r="H1339" s="97" t="s">
        <v>211</v>
      </c>
      <c r="I1339" s="97" t="s">
        <v>6464</v>
      </c>
      <c r="J1339" s="97" t="s">
        <v>213</v>
      </c>
      <c r="K1339" s="97">
        <v>250762.65599999999</v>
      </c>
      <c r="L1339" s="97">
        <v>157618.016</v>
      </c>
      <c r="M1339" s="97">
        <v>650702.22140000004</v>
      </c>
      <c r="N1339" s="97">
        <v>657661.19350000005</v>
      </c>
      <c r="O1339" s="97">
        <v>52.667750910000002</v>
      </c>
      <c r="P1339" s="97">
        <v>-7.2503971820000004</v>
      </c>
    </row>
    <row r="1340" spans="1:16" x14ac:dyDescent="0.3">
      <c r="A1340" s="97" t="s">
        <v>6465</v>
      </c>
      <c r="B1340" s="97" t="s">
        <v>6321</v>
      </c>
      <c r="C1340" s="97" t="s">
        <v>6466</v>
      </c>
      <c r="D1340" s="97" t="s">
        <v>6467</v>
      </c>
      <c r="E1340" s="97" t="s">
        <v>4847</v>
      </c>
      <c r="F1340" s="97" t="s">
        <v>246</v>
      </c>
      <c r="G1340" s="97" t="s">
        <v>6468</v>
      </c>
      <c r="H1340" s="97" t="s">
        <v>247</v>
      </c>
      <c r="I1340" s="97" t="s">
        <v>6469</v>
      </c>
      <c r="J1340" s="97" t="s">
        <v>249</v>
      </c>
      <c r="K1340" s="97">
        <v>283827.59399999998</v>
      </c>
      <c r="L1340" s="97">
        <v>293677.06300000002</v>
      </c>
      <c r="M1340" s="97">
        <v>683760.76240000001</v>
      </c>
      <c r="N1340" s="97">
        <v>793690.75309999997</v>
      </c>
      <c r="O1340" s="97">
        <v>53.885861349999999</v>
      </c>
      <c r="P1340" s="97">
        <v>-6.7259081170000004</v>
      </c>
    </row>
    <row r="1341" spans="1:16" x14ac:dyDescent="0.3">
      <c r="A1341" s="97" t="s">
        <v>6470</v>
      </c>
      <c r="B1341" s="97" t="s">
        <v>3069</v>
      </c>
      <c r="C1341" s="97" t="s">
        <v>6471</v>
      </c>
      <c r="D1341" s="97" t="s">
        <v>6472</v>
      </c>
      <c r="E1341" s="97" t="s">
        <v>3744</v>
      </c>
      <c r="F1341" s="97"/>
      <c r="G1341" s="97"/>
      <c r="H1341" s="97" t="s">
        <v>307</v>
      </c>
      <c r="I1341" s="97" t="s">
        <v>6473</v>
      </c>
      <c r="J1341" s="97" t="s">
        <v>309</v>
      </c>
      <c r="K1341" s="97">
        <v>132116.45300000001</v>
      </c>
      <c r="L1341" s="97">
        <v>228369.92199999999</v>
      </c>
      <c r="M1341" s="97">
        <v>532081.95649999997</v>
      </c>
      <c r="N1341" s="97">
        <v>728398.4939</v>
      </c>
      <c r="O1341" s="97">
        <v>53.301518819999998</v>
      </c>
      <c r="P1341" s="97">
        <v>-9.0189402219999995</v>
      </c>
    </row>
    <row r="1342" spans="1:16" x14ac:dyDescent="0.3">
      <c r="A1342" s="97" t="s">
        <v>6474</v>
      </c>
      <c r="B1342" s="97" t="s">
        <v>6475</v>
      </c>
      <c r="C1342" s="97" t="s">
        <v>6476</v>
      </c>
      <c r="D1342" s="97" t="s">
        <v>6477</v>
      </c>
      <c r="E1342" s="97" t="s">
        <v>428</v>
      </c>
      <c r="F1342" s="97" t="s">
        <v>158</v>
      </c>
      <c r="G1342" s="97"/>
      <c r="H1342" s="97" t="s">
        <v>211</v>
      </c>
      <c r="I1342" s="97" t="s">
        <v>6478</v>
      </c>
      <c r="J1342" s="97" t="s">
        <v>213</v>
      </c>
      <c r="K1342" s="97">
        <v>227139.15599999999</v>
      </c>
      <c r="L1342" s="97">
        <v>169042.34400000001</v>
      </c>
      <c r="M1342" s="97">
        <v>627083.87080000003</v>
      </c>
      <c r="N1342" s="97">
        <v>669083.18709999998</v>
      </c>
      <c r="O1342" s="97">
        <v>52.772101849999999</v>
      </c>
      <c r="P1342" s="97">
        <v>-7.5986261099999997</v>
      </c>
    </row>
    <row r="1343" spans="1:16" x14ac:dyDescent="0.3">
      <c r="A1343" s="97" t="s">
        <v>6479</v>
      </c>
      <c r="B1343" s="97" t="s">
        <v>6480</v>
      </c>
      <c r="C1343" s="97" t="s">
        <v>6481</v>
      </c>
      <c r="D1343" s="97" t="s">
        <v>6482</v>
      </c>
      <c r="E1343" s="97" t="s">
        <v>1622</v>
      </c>
      <c r="F1343" s="97"/>
      <c r="G1343" s="97"/>
      <c r="H1343" s="97" t="s">
        <v>290</v>
      </c>
      <c r="I1343" s="97" t="s">
        <v>6483</v>
      </c>
      <c r="J1343" s="97" t="s">
        <v>292</v>
      </c>
      <c r="K1343" s="97">
        <v>322059.15600000002</v>
      </c>
      <c r="L1343" s="97">
        <v>217443.484</v>
      </c>
      <c r="M1343" s="97">
        <v>721983.68330000003</v>
      </c>
      <c r="N1343" s="97">
        <v>717473.39450000005</v>
      </c>
      <c r="O1343" s="97">
        <v>53.193700810000003</v>
      </c>
      <c r="P1343" s="97">
        <v>-6.1744751830000002</v>
      </c>
    </row>
    <row r="1344" spans="1:16" x14ac:dyDescent="0.3">
      <c r="A1344" s="97" t="s">
        <v>6484</v>
      </c>
      <c r="B1344" s="97" t="s">
        <v>1442</v>
      </c>
      <c r="C1344" s="97" t="s">
        <v>6485</v>
      </c>
      <c r="D1344" s="97" t="s">
        <v>6486</v>
      </c>
      <c r="E1344" s="97" t="s">
        <v>210</v>
      </c>
      <c r="F1344" s="97"/>
      <c r="G1344" s="97"/>
      <c r="H1344" s="97" t="s">
        <v>211</v>
      </c>
      <c r="I1344" s="97" t="s">
        <v>6487</v>
      </c>
      <c r="J1344" s="97" t="s">
        <v>213</v>
      </c>
      <c r="K1344" s="97">
        <v>271038.68800000002</v>
      </c>
      <c r="L1344" s="97">
        <v>144030.67199999999</v>
      </c>
      <c r="M1344" s="97">
        <v>670973.81389999995</v>
      </c>
      <c r="N1344" s="97">
        <v>644076.6679</v>
      </c>
      <c r="O1344" s="97">
        <v>52.543398779999997</v>
      </c>
      <c r="P1344" s="97">
        <v>-6.9536539580000003</v>
      </c>
    </row>
    <row r="1345" spans="1:16" x14ac:dyDescent="0.3">
      <c r="A1345" s="97" t="s">
        <v>6488</v>
      </c>
      <c r="B1345" s="97" t="s">
        <v>6489</v>
      </c>
      <c r="C1345" s="97" t="s">
        <v>6490</v>
      </c>
      <c r="D1345" s="97" t="s">
        <v>2463</v>
      </c>
      <c r="E1345" s="97" t="s">
        <v>289</v>
      </c>
      <c r="F1345" s="97"/>
      <c r="G1345" s="97"/>
      <c r="H1345" s="97" t="s">
        <v>290</v>
      </c>
      <c r="I1345" s="97" t="s">
        <v>6491</v>
      </c>
      <c r="J1345" s="97" t="s">
        <v>292</v>
      </c>
      <c r="K1345" s="97">
        <v>318801.59399999998</v>
      </c>
      <c r="L1345" s="97">
        <v>188614.359</v>
      </c>
      <c r="M1345" s="97">
        <v>718726.66989999998</v>
      </c>
      <c r="N1345" s="97">
        <v>688650.49719999998</v>
      </c>
      <c r="O1345" s="97">
        <v>52.935519790000001</v>
      </c>
      <c r="P1345" s="97">
        <v>-6.2338175199999997</v>
      </c>
    </row>
    <row r="1346" spans="1:16" x14ac:dyDescent="0.3">
      <c r="A1346" s="97" t="s">
        <v>6492</v>
      </c>
      <c r="B1346" s="97" t="s">
        <v>3475</v>
      </c>
      <c r="C1346" s="97" t="s">
        <v>6493</v>
      </c>
      <c r="D1346" s="97" t="s">
        <v>6494</v>
      </c>
      <c r="E1346" s="97" t="s">
        <v>6495</v>
      </c>
      <c r="F1346" s="97" t="s">
        <v>1154</v>
      </c>
      <c r="G1346" s="97"/>
      <c r="H1346" s="97" t="s">
        <v>381</v>
      </c>
      <c r="I1346" s="97" t="s">
        <v>6496</v>
      </c>
      <c r="J1346" s="97" t="s">
        <v>383</v>
      </c>
      <c r="K1346" s="97">
        <v>244914.29699999999</v>
      </c>
      <c r="L1346" s="97">
        <v>315374.06300000002</v>
      </c>
      <c r="M1346" s="97">
        <v>644855.96389999997</v>
      </c>
      <c r="N1346" s="97">
        <v>815383.2855</v>
      </c>
      <c r="O1346" s="97">
        <v>54.085597530000001</v>
      </c>
      <c r="P1346" s="97">
        <v>-7.3144320179999998</v>
      </c>
    </row>
    <row r="1347" spans="1:16" x14ac:dyDescent="0.3">
      <c r="A1347" s="97" t="s">
        <v>6497</v>
      </c>
      <c r="B1347" s="97" t="s">
        <v>6498</v>
      </c>
      <c r="C1347" s="97" t="s">
        <v>6498</v>
      </c>
      <c r="D1347" s="97" t="s">
        <v>1039</v>
      </c>
      <c r="E1347" s="97" t="s">
        <v>1040</v>
      </c>
      <c r="F1347" s="97"/>
      <c r="G1347" s="97"/>
      <c r="H1347" s="97" t="s">
        <v>151</v>
      </c>
      <c r="I1347" s="97" t="s">
        <v>6499</v>
      </c>
      <c r="J1347" s="97" t="s">
        <v>153</v>
      </c>
      <c r="K1347" s="97">
        <v>99223.952999999994</v>
      </c>
      <c r="L1347" s="97">
        <v>94915.375</v>
      </c>
      <c r="M1347" s="97">
        <v>499195.81839999999</v>
      </c>
      <c r="N1347" s="97">
        <v>594972.87840000005</v>
      </c>
      <c r="O1347" s="97">
        <v>52.097473880000003</v>
      </c>
      <c r="P1347" s="97">
        <v>-9.4712808190000004</v>
      </c>
    </row>
    <row r="1348" spans="1:16" x14ac:dyDescent="0.3">
      <c r="A1348" s="97" t="s">
        <v>6500</v>
      </c>
      <c r="B1348" s="97" t="s">
        <v>6501</v>
      </c>
      <c r="C1348" s="97" t="s">
        <v>1393</v>
      </c>
      <c r="D1348" s="97" t="s">
        <v>6502</v>
      </c>
      <c r="E1348" s="97" t="s">
        <v>1393</v>
      </c>
      <c r="F1348" s="97" t="s">
        <v>334</v>
      </c>
      <c r="G1348" s="97"/>
      <c r="H1348" s="97" t="s">
        <v>334</v>
      </c>
      <c r="I1348" s="97" t="s">
        <v>6503</v>
      </c>
      <c r="J1348" s="97" t="s">
        <v>336</v>
      </c>
      <c r="K1348" s="97">
        <v>188986.79699999999</v>
      </c>
      <c r="L1348" s="97">
        <v>339313.3</v>
      </c>
      <c r="M1348" s="97">
        <v>588940.64049999998</v>
      </c>
      <c r="N1348" s="97">
        <v>839317.66209999996</v>
      </c>
      <c r="O1348" s="97">
        <v>54.302496759999997</v>
      </c>
      <c r="P1348" s="97">
        <v>-8.1699147599999993</v>
      </c>
    </row>
    <row r="1349" spans="1:16" x14ac:dyDescent="0.3">
      <c r="A1349" s="97" t="s">
        <v>6504</v>
      </c>
      <c r="B1349" s="97" t="s">
        <v>6505</v>
      </c>
      <c r="C1349" s="97" t="s">
        <v>6506</v>
      </c>
      <c r="D1349" s="97" t="s">
        <v>2836</v>
      </c>
      <c r="E1349" s="97" t="s">
        <v>514</v>
      </c>
      <c r="F1349" s="97"/>
      <c r="G1349" s="97"/>
      <c r="H1349" s="97" t="s">
        <v>515</v>
      </c>
      <c r="I1349" s="97" t="s">
        <v>6507</v>
      </c>
      <c r="J1349" s="97" t="s">
        <v>517</v>
      </c>
      <c r="K1349" s="97">
        <v>320920.46899999998</v>
      </c>
      <c r="L1349" s="97">
        <v>163161.609</v>
      </c>
      <c r="M1349" s="97">
        <v>720844.9534</v>
      </c>
      <c r="N1349" s="97">
        <v>663203.21869999997</v>
      </c>
      <c r="O1349" s="97">
        <v>52.706446339999999</v>
      </c>
      <c r="P1349" s="97">
        <v>-6.2117342799999999</v>
      </c>
    </row>
    <row r="1350" spans="1:16" x14ac:dyDescent="0.3">
      <c r="A1350" s="97" t="s">
        <v>6508</v>
      </c>
      <c r="B1350" s="97" t="s">
        <v>1502</v>
      </c>
      <c r="C1350" s="97" t="s">
        <v>6509</v>
      </c>
      <c r="D1350" s="97" t="s">
        <v>1321</v>
      </c>
      <c r="E1350" s="97" t="s">
        <v>4129</v>
      </c>
      <c r="F1350" s="97" t="s">
        <v>275</v>
      </c>
      <c r="G1350" s="97"/>
      <c r="H1350" s="97" t="s">
        <v>276</v>
      </c>
      <c r="I1350" s="97" t="s">
        <v>6510</v>
      </c>
      <c r="J1350" s="97" t="s">
        <v>278</v>
      </c>
      <c r="K1350" s="97">
        <v>226984.766</v>
      </c>
      <c r="L1350" s="97">
        <v>245797.891</v>
      </c>
      <c r="M1350" s="97">
        <v>626929.92469999997</v>
      </c>
      <c r="N1350" s="97">
        <v>745822.19940000004</v>
      </c>
      <c r="O1350" s="97">
        <v>53.461767129999998</v>
      </c>
      <c r="P1350" s="97">
        <v>-7.5944692890000001</v>
      </c>
    </row>
    <row r="1351" spans="1:16" x14ac:dyDescent="0.3">
      <c r="A1351" s="97" t="s">
        <v>6511</v>
      </c>
      <c r="B1351" s="97" t="s">
        <v>6512</v>
      </c>
      <c r="C1351" s="97" t="s">
        <v>6513</v>
      </c>
      <c r="D1351" s="97" t="s">
        <v>6514</v>
      </c>
      <c r="E1351" s="97" t="s">
        <v>1124</v>
      </c>
      <c r="F1351" s="97" t="s">
        <v>158</v>
      </c>
      <c r="G1351" s="97"/>
      <c r="H1351" s="97" t="s">
        <v>159</v>
      </c>
      <c r="I1351" s="97" t="s">
        <v>6515</v>
      </c>
      <c r="J1351" s="97" t="s">
        <v>430</v>
      </c>
      <c r="K1351" s="97">
        <v>184848.95300000001</v>
      </c>
      <c r="L1351" s="97">
        <v>193023.95300000001</v>
      </c>
      <c r="M1351" s="97">
        <v>584802.90599999996</v>
      </c>
      <c r="N1351" s="97">
        <v>693059.85679999995</v>
      </c>
      <c r="O1351" s="97">
        <v>52.988058870000003</v>
      </c>
      <c r="P1351" s="97">
        <v>-8.2263371529999993</v>
      </c>
    </row>
    <row r="1352" spans="1:16" x14ac:dyDescent="0.3">
      <c r="A1352" s="97" t="s">
        <v>6516</v>
      </c>
      <c r="B1352" s="97" t="s">
        <v>6517</v>
      </c>
      <c r="C1352" s="97" t="s">
        <v>6517</v>
      </c>
      <c r="D1352" s="97" t="s">
        <v>986</v>
      </c>
      <c r="E1352" s="97" t="s">
        <v>380</v>
      </c>
      <c r="F1352" s="97"/>
      <c r="G1352" s="97"/>
      <c r="H1352" s="97" t="s">
        <v>381</v>
      </c>
      <c r="I1352" s="97" t="s">
        <v>6518</v>
      </c>
      <c r="J1352" s="97" t="s">
        <v>383</v>
      </c>
      <c r="K1352" s="97">
        <v>261808.359</v>
      </c>
      <c r="L1352" s="97">
        <v>301526.03100000002</v>
      </c>
      <c r="M1352" s="97">
        <v>661746.31270000001</v>
      </c>
      <c r="N1352" s="97">
        <v>801538.14720000001</v>
      </c>
      <c r="O1352" s="97">
        <v>53.959455650000002</v>
      </c>
      <c r="P1352" s="97">
        <v>-7.0591290029999998</v>
      </c>
    </row>
    <row r="1353" spans="1:16" x14ac:dyDescent="0.3">
      <c r="A1353" s="97" t="s">
        <v>6519</v>
      </c>
      <c r="B1353" s="97" t="s">
        <v>6520</v>
      </c>
      <c r="C1353" s="97" t="s">
        <v>6520</v>
      </c>
      <c r="D1353" s="97" t="s">
        <v>6521</v>
      </c>
      <c r="E1353" s="97" t="s">
        <v>6522</v>
      </c>
      <c r="F1353" s="97" t="s">
        <v>925</v>
      </c>
      <c r="G1353" s="97"/>
      <c r="H1353" s="97" t="s">
        <v>437</v>
      </c>
      <c r="I1353" s="97" t="s">
        <v>6523</v>
      </c>
      <c r="J1353" s="97" t="s">
        <v>439</v>
      </c>
      <c r="K1353" s="97">
        <v>223168.90599999999</v>
      </c>
      <c r="L1353" s="97">
        <v>394840.71899999998</v>
      </c>
      <c r="M1353" s="97">
        <v>623115.67989999999</v>
      </c>
      <c r="N1353" s="97">
        <v>894832.93530000001</v>
      </c>
      <c r="O1353" s="97">
        <v>54.800894929999998</v>
      </c>
      <c r="P1353" s="97">
        <v>-7.6404965660000004</v>
      </c>
    </row>
    <row r="1354" spans="1:16" x14ac:dyDescent="0.3">
      <c r="A1354" s="97" t="s">
        <v>6524</v>
      </c>
      <c r="B1354" s="97" t="s">
        <v>6525</v>
      </c>
      <c r="C1354" s="97" t="s">
        <v>6525</v>
      </c>
      <c r="D1354" s="97" t="s">
        <v>6526</v>
      </c>
      <c r="E1354" s="97" t="s">
        <v>705</v>
      </c>
      <c r="F1354" s="97" t="s">
        <v>706</v>
      </c>
      <c r="G1354" s="97"/>
      <c r="H1354" s="97" t="s">
        <v>307</v>
      </c>
      <c r="I1354" s="97" t="s">
        <v>6527</v>
      </c>
      <c r="J1354" s="97" t="s">
        <v>309</v>
      </c>
      <c r="K1354" s="97">
        <v>168960.42199999999</v>
      </c>
      <c r="L1354" s="97">
        <v>202326.766</v>
      </c>
      <c r="M1354" s="97">
        <v>568917.84770000004</v>
      </c>
      <c r="N1354" s="97">
        <v>702360.75100000005</v>
      </c>
      <c r="O1354" s="97">
        <v>53.070961369999999</v>
      </c>
      <c r="P1354" s="97">
        <v>-8.4638100489999992</v>
      </c>
    </row>
    <row r="1355" spans="1:16" x14ac:dyDescent="0.3">
      <c r="A1355" s="97" t="s">
        <v>6528</v>
      </c>
      <c r="B1355" s="97" t="s">
        <v>6529</v>
      </c>
      <c r="C1355" s="97" t="s">
        <v>6530</v>
      </c>
      <c r="D1355" s="97" t="s">
        <v>6531</v>
      </c>
      <c r="E1355" s="97" t="s">
        <v>6532</v>
      </c>
      <c r="F1355" s="97" t="s">
        <v>1124</v>
      </c>
      <c r="G1355" s="97"/>
      <c r="H1355" s="97" t="s">
        <v>159</v>
      </c>
      <c r="I1355" s="97" t="s">
        <v>6533</v>
      </c>
      <c r="J1355" s="97" t="s">
        <v>430</v>
      </c>
      <c r="K1355" s="97">
        <v>193103.92199999999</v>
      </c>
      <c r="L1355" s="97">
        <v>208482.43799999999</v>
      </c>
      <c r="M1355" s="97">
        <v>593056.17969999998</v>
      </c>
      <c r="N1355" s="97">
        <v>708514.96710000001</v>
      </c>
      <c r="O1355" s="97">
        <v>53.127129789999998</v>
      </c>
      <c r="P1355" s="97">
        <v>-8.1037509179999994</v>
      </c>
    </row>
    <row r="1356" spans="1:16" x14ac:dyDescent="0.3">
      <c r="A1356" s="97" t="s">
        <v>6534</v>
      </c>
      <c r="B1356" s="97" t="s">
        <v>6535</v>
      </c>
      <c r="C1356" s="97" t="s">
        <v>6535</v>
      </c>
      <c r="D1356" s="97" t="s">
        <v>6536</v>
      </c>
      <c r="E1356" s="97" t="s">
        <v>137</v>
      </c>
      <c r="F1356" s="97"/>
      <c r="G1356" s="97"/>
      <c r="H1356" s="97" t="s">
        <v>138</v>
      </c>
      <c r="I1356" s="97" t="s">
        <v>6537</v>
      </c>
      <c r="J1356" s="97" t="s">
        <v>140</v>
      </c>
      <c r="K1356" s="97">
        <v>150520.95300000001</v>
      </c>
      <c r="L1356" s="97">
        <v>73652.483999999997</v>
      </c>
      <c r="M1356" s="97">
        <v>550481.65430000005</v>
      </c>
      <c r="N1356" s="97">
        <v>573714.28709999996</v>
      </c>
      <c r="O1356" s="97">
        <v>51.913361219999999</v>
      </c>
      <c r="P1356" s="97">
        <v>-8.7197674210000002</v>
      </c>
    </row>
    <row r="1357" spans="1:16" x14ac:dyDescent="0.3">
      <c r="A1357" s="97" t="s">
        <v>6538</v>
      </c>
      <c r="B1357" s="97" t="s">
        <v>6539</v>
      </c>
      <c r="C1357" s="97" t="s">
        <v>6539</v>
      </c>
      <c r="D1357" s="97" t="s">
        <v>6540</v>
      </c>
      <c r="E1357" s="97" t="s">
        <v>3250</v>
      </c>
      <c r="F1357" s="97" t="s">
        <v>611</v>
      </c>
      <c r="G1357" s="97"/>
      <c r="H1357" s="97" t="s">
        <v>612</v>
      </c>
      <c r="I1357" s="97" t="s">
        <v>6541</v>
      </c>
      <c r="J1357" s="97" t="s">
        <v>614</v>
      </c>
      <c r="K1357" s="97">
        <v>114292.016</v>
      </c>
      <c r="L1357" s="97">
        <v>180362.641</v>
      </c>
      <c r="M1357" s="97">
        <v>514261.10070000001</v>
      </c>
      <c r="N1357" s="97">
        <v>680401.65330000001</v>
      </c>
      <c r="O1357" s="97">
        <v>52.867680319999998</v>
      </c>
      <c r="P1357" s="97">
        <v>-9.2734380099999996</v>
      </c>
    </row>
    <row r="1358" spans="1:16" x14ac:dyDescent="0.3">
      <c r="A1358" s="97" t="s">
        <v>6542</v>
      </c>
      <c r="B1358" s="97" t="s">
        <v>6543</v>
      </c>
      <c r="C1358" s="97" t="s">
        <v>6544</v>
      </c>
      <c r="D1358" s="97" t="s">
        <v>6545</v>
      </c>
      <c r="E1358" s="97" t="s">
        <v>137</v>
      </c>
      <c r="F1358" s="97"/>
      <c r="G1358" s="97"/>
      <c r="H1358" s="97" t="s">
        <v>138</v>
      </c>
      <c r="I1358" s="97" t="s">
        <v>6546</v>
      </c>
      <c r="J1358" s="97" t="s">
        <v>140</v>
      </c>
      <c r="K1358" s="97">
        <v>154162.59400000001</v>
      </c>
      <c r="L1358" s="97">
        <v>69430.664000000004</v>
      </c>
      <c r="M1358" s="97">
        <v>554122.48809999996</v>
      </c>
      <c r="N1358" s="97">
        <v>569493.35660000006</v>
      </c>
      <c r="O1358" s="97">
        <v>51.875732939999999</v>
      </c>
      <c r="P1358" s="97">
        <v>-8.666289184</v>
      </c>
    </row>
    <row r="1359" spans="1:16" x14ac:dyDescent="0.3">
      <c r="A1359" s="97" t="s">
        <v>6547</v>
      </c>
      <c r="B1359" s="97" t="s">
        <v>6548</v>
      </c>
      <c r="C1359" s="97" t="s">
        <v>6549</v>
      </c>
      <c r="D1359" s="97" t="s">
        <v>6550</v>
      </c>
      <c r="E1359" s="97" t="s">
        <v>1877</v>
      </c>
      <c r="F1359" s="97"/>
      <c r="G1359" s="97"/>
      <c r="H1359" s="97" t="s">
        <v>211</v>
      </c>
      <c r="I1359" s="97" t="s">
        <v>6551</v>
      </c>
      <c r="J1359" s="97" t="s">
        <v>213</v>
      </c>
      <c r="K1359" s="97">
        <v>253108.04699999999</v>
      </c>
      <c r="L1359" s="97">
        <v>172421.93799999999</v>
      </c>
      <c r="M1359" s="97">
        <v>653047.18640000001</v>
      </c>
      <c r="N1359" s="97">
        <v>672461.91410000005</v>
      </c>
      <c r="O1359" s="97">
        <v>52.800540849999997</v>
      </c>
      <c r="P1359" s="97">
        <v>-7.2133408399999999</v>
      </c>
    </row>
    <row r="1360" spans="1:16" x14ac:dyDescent="0.3">
      <c r="A1360" s="97" t="s">
        <v>6552</v>
      </c>
      <c r="B1360" s="97" t="s">
        <v>6553</v>
      </c>
      <c r="C1360" s="97" t="s">
        <v>6554</v>
      </c>
      <c r="D1360" s="97" t="s">
        <v>244</v>
      </c>
      <c r="E1360" s="97" t="s">
        <v>506</v>
      </c>
      <c r="F1360" s="97"/>
      <c r="G1360" s="97"/>
      <c r="H1360" s="97" t="s">
        <v>203</v>
      </c>
      <c r="I1360" s="97" t="s">
        <v>6555</v>
      </c>
      <c r="J1360" s="97" t="s">
        <v>205</v>
      </c>
      <c r="K1360" s="97">
        <v>289361.10499999998</v>
      </c>
      <c r="L1360" s="97">
        <v>219090.81400000001</v>
      </c>
      <c r="M1360" s="97">
        <v>689292.68440000003</v>
      </c>
      <c r="N1360" s="97">
        <v>719120.54350000003</v>
      </c>
      <c r="O1360" s="97">
        <v>53.214990399999998</v>
      </c>
      <c r="P1360" s="97">
        <v>-6.6630734760000001</v>
      </c>
    </row>
    <row r="1361" spans="1:16" x14ac:dyDescent="0.3">
      <c r="A1361" s="97" t="s">
        <v>6556</v>
      </c>
      <c r="B1361" s="97" t="s">
        <v>6557</v>
      </c>
      <c r="C1361" s="97" t="s">
        <v>6558</v>
      </c>
      <c r="D1361" s="97" t="s">
        <v>6559</v>
      </c>
      <c r="E1361" s="97" t="s">
        <v>6560</v>
      </c>
      <c r="F1361" s="97"/>
      <c r="G1361" s="97"/>
      <c r="H1361" s="97" t="s">
        <v>321</v>
      </c>
      <c r="I1361" s="97" t="s">
        <v>6561</v>
      </c>
      <c r="J1361" s="97" t="s">
        <v>323</v>
      </c>
      <c r="K1361" s="97">
        <v>187335.16200000001</v>
      </c>
      <c r="L1361" s="97">
        <v>263999.609</v>
      </c>
      <c r="M1361" s="97">
        <v>587288.95979999995</v>
      </c>
      <c r="N1361" s="97">
        <v>764020.20759999997</v>
      </c>
      <c r="O1361" s="97">
        <v>53.625839749999997</v>
      </c>
      <c r="P1361" s="97">
        <v>-8.1921534929999993</v>
      </c>
    </row>
    <row r="1362" spans="1:16" x14ac:dyDescent="0.3">
      <c r="A1362" s="97" t="s">
        <v>6562</v>
      </c>
      <c r="B1362" s="97" t="s">
        <v>6563</v>
      </c>
      <c r="C1362" s="97" t="s">
        <v>831</v>
      </c>
      <c r="D1362" s="97" t="s">
        <v>6564</v>
      </c>
      <c r="E1362" s="97" t="s">
        <v>1590</v>
      </c>
      <c r="F1362" s="97" t="s">
        <v>436</v>
      </c>
      <c r="G1362" s="97"/>
      <c r="H1362" s="97" t="s">
        <v>437</v>
      </c>
      <c r="I1362" s="97" t="s">
        <v>6565</v>
      </c>
      <c r="J1362" s="97" t="s">
        <v>439</v>
      </c>
      <c r="K1362" s="97">
        <v>193349.859</v>
      </c>
      <c r="L1362" s="97">
        <v>380205.81300000002</v>
      </c>
      <c r="M1362" s="97">
        <v>593302.97970000003</v>
      </c>
      <c r="N1362" s="97">
        <v>880201.34069999994</v>
      </c>
      <c r="O1362" s="97">
        <v>54.669920390000001</v>
      </c>
      <c r="P1362" s="97">
        <v>-8.1038188659999992</v>
      </c>
    </row>
    <row r="1363" spans="1:16" x14ac:dyDescent="0.3">
      <c r="A1363" s="97" t="s">
        <v>6566</v>
      </c>
      <c r="B1363" s="97" t="s">
        <v>6567</v>
      </c>
      <c r="C1363" s="97" t="s">
        <v>6568</v>
      </c>
      <c r="D1363" s="97" t="s">
        <v>6569</v>
      </c>
      <c r="E1363" s="97" t="s">
        <v>182</v>
      </c>
      <c r="F1363" s="97"/>
      <c r="G1363" s="97"/>
      <c r="H1363" s="97" t="s">
        <v>175</v>
      </c>
      <c r="I1363" s="97" t="s">
        <v>6570</v>
      </c>
      <c r="J1363" s="97" t="s">
        <v>177</v>
      </c>
      <c r="K1363" s="97">
        <v>311566.53100000002</v>
      </c>
      <c r="L1363" s="97">
        <v>254016.82800000001</v>
      </c>
      <c r="M1363" s="97">
        <v>711493.51280000003</v>
      </c>
      <c r="N1363" s="97">
        <v>754038.91520000005</v>
      </c>
      <c r="O1363" s="97">
        <v>53.524472500000002</v>
      </c>
      <c r="P1363" s="97">
        <v>-6.3185032540000003</v>
      </c>
    </row>
    <row r="1364" spans="1:16" x14ac:dyDescent="0.3">
      <c r="A1364" s="97" t="s">
        <v>6571</v>
      </c>
      <c r="B1364" s="97" t="s">
        <v>6572</v>
      </c>
      <c r="C1364" s="97" t="s">
        <v>6573</v>
      </c>
      <c r="D1364" s="97" t="s">
        <v>2463</v>
      </c>
      <c r="E1364" s="97" t="s">
        <v>289</v>
      </c>
      <c r="F1364" s="97"/>
      <c r="G1364" s="97"/>
      <c r="H1364" s="97" t="s">
        <v>290</v>
      </c>
      <c r="I1364" s="97" t="s">
        <v>6574</v>
      </c>
      <c r="J1364" s="97" t="s">
        <v>292</v>
      </c>
      <c r="K1364" s="97">
        <v>318775.96899999998</v>
      </c>
      <c r="L1364" s="97">
        <v>188295.93799999999</v>
      </c>
      <c r="M1364" s="97">
        <v>718701.04870000004</v>
      </c>
      <c r="N1364" s="97">
        <v>688332.14489999996</v>
      </c>
      <c r="O1364" s="97">
        <v>52.932665610000001</v>
      </c>
      <c r="P1364" s="97">
        <v>-6.2343148959999999</v>
      </c>
    </row>
    <row r="1365" spans="1:16" x14ac:dyDescent="0.3">
      <c r="A1365" s="97" t="s">
        <v>6575</v>
      </c>
      <c r="B1365" s="97" t="s">
        <v>6576</v>
      </c>
      <c r="C1365" s="97" t="s">
        <v>6577</v>
      </c>
      <c r="D1365" s="97" t="s">
        <v>319</v>
      </c>
      <c r="E1365" s="97" t="s">
        <v>320</v>
      </c>
      <c r="F1365" s="97"/>
      <c r="G1365" s="97"/>
      <c r="H1365" s="97" t="s">
        <v>321</v>
      </c>
      <c r="I1365" s="97" t="s">
        <v>6578</v>
      </c>
      <c r="J1365" s="97" t="s">
        <v>323</v>
      </c>
      <c r="K1365" s="97">
        <v>175323.45300000001</v>
      </c>
      <c r="L1365" s="97">
        <v>287293.75</v>
      </c>
      <c r="M1365" s="97">
        <v>575279.96310000005</v>
      </c>
      <c r="N1365" s="97">
        <v>787309.39370000002</v>
      </c>
      <c r="O1365" s="97">
        <v>53.834690899999998</v>
      </c>
      <c r="P1365" s="97">
        <v>-8.3755514160000004</v>
      </c>
    </row>
    <row r="1366" spans="1:16" x14ac:dyDescent="0.3">
      <c r="A1366" s="97" t="s">
        <v>6579</v>
      </c>
      <c r="B1366" s="97" t="s">
        <v>6580</v>
      </c>
      <c r="C1366" s="97" t="s">
        <v>6581</v>
      </c>
      <c r="D1366" s="97" t="s">
        <v>6582</v>
      </c>
      <c r="E1366" s="97" t="s">
        <v>1471</v>
      </c>
      <c r="F1366" s="97" t="s">
        <v>436</v>
      </c>
      <c r="G1366" s="97"/>
      <c r="H1366" s="97" t="s">
        <v>437</v>
      </c>
      <c r="I1366" s="97" t="s">
        <v>6583</v>
      </c>
      <c r="J1366" s="97" t="s">
        <v>439</v>
      </c>
      <c r="K1366" s="97">
        <v>185350.53099999999</v>
      </c>
      <c r="L1366" s="97">
        <v>363591.125</v>
      </c>
      <c r="M1366" s="97">
        <v>585305.28700000001</v>
      </c>
      <c r="N1366" s="97">
        <v>863590.27520000003</v>
      </c>
      <c r="O1366" s="97">
        <v>54.520500699999999</v>
      </c>
      <c r="P1366" s="97">
        <v>-8.2269688419999998</v>
      </c>
    </row>
    <row r="1367" spans="1:16" x14ac:dyDescent="0.3">
      <c r="A1367" s="97" t="s">
        <v>6584</v>
      </c>
      <c r="B1367" s="97" t="s">
        <v>6585</v>
      </c>
      <c r="C1367" s="97" t="s">
        <v>6586</v>
      </c>
      <c r="D1367" s="97" t="s">
        <v>2657</v>
      </c>
      <c r="E1367" s="97" t="s">
        <v>6587</v>
      </c>
      <c r="F1367" s="97" t="s">
        <v>6588</v>
      </c>
      <c r="G1367" s="97"/>
      <c r="H1367" s="97" t="s">
        <v>612</v>
      </c>
      <c r="I1367" s="97" t="s">
        <v>6589</v>
      </c>
      <c r="J1367" s="97" t="s">
        <v>614</v>
      </c>
      <c r="K1367" s="97">
        <v>117386.80499999999</v>
      </c>
      <c r="L1367" s="97">
        <v>187492.96900000001</v>
      </c>
      <c r="M1367" s="97">
        <v>517355.26150000002</v>
      </c>
      <c r="N1367" s="97">
        <v>687530.42819999997</v>
      </c>
      <c r="O1367" s="97">
        <v>52.932220020000003</v>
      </c>
      <c r="P1367" s="97">
        <v>-9.2293053920000006</v>
      </c>
    </row>
    <row r="1368" spans="1:16" x14ac:dyDescent="0.3">
      <c r="A1368" s="97" t="s">
        <v>6590</v>
      </c>
      <c r="B1368" s="97" t="s">
        <v>6591</v>
      </c>
      <c r="C1368" s="97" t="s">
        <v>6591</v>
      </c>
      <c r="D1368" s="97" t="s">
        <v>6592</v>
      </c>
      <c r="E1368" s="97" t="s">
        <v>167</v>
      </c>
      <c r="F1368" s="97" t="s">
        <v>166</v>
      </c>
      <c r="G1368" s="97"/>
      <c r="H1368" s="97" t="s">
        <v>262</v>
      </c>
      <c r="I1368" s="97" t="s">
        <v>6593</v>
      </c>
      <c r="J1368" s="97" t="s">
        <v>264</v>
      </c>
      <c r="K1368" s="97">
        <v>261527.40599999999</v>
      </c>
      <c r="L1368" s="97">
        <v>177620.734</v>
      </c>
      <c r="M1368" s="97">
        <v>661464.75970000005</v>
      </c>
      <c r="N1368" s="97">
        <v>677659.5453</v>
      </c>
      <c r="O1368" s="97">
        <v>52.846356800000002</v>
      </c>
      <c r="P1368" s="97">
        <v>-7.0875511710000003</v>
      </c>
    </row>
    <row r="1369" spans="1:16" x14ac:dyDescent="0.3">
      <c r="A1369" s="97" t="s">
        <v>6594</v>
      </c>
      <c r="B1369" s="97" t="s">
        <v>6595</v>
      </c>
      <c r="C1369" s="97" t="s">
        <v>6595</v>
      </c>
      <c r="D1369" s="97" t="s">
        <v>705</v>
      </c>
      <c r="E1369" s="97" t="s">
        <v>706</v>
      </c>
      <c r="F1369" s="97"/>
      <c r="G1369" s="97"/>
      <c r="H1369" s="97" t="s">
        <v>307</v>
      </c>
      <c r="I1369" s="97" t="s">
        <v>6596</v>
      </c>
      <c r="J1369" s="97" t="s">
        <v>309</v>
      </c>
      <c r="K1369" s="97">
        <v>170110.3</v>
      </c>
      <c r="L1369" s="97">
        <v>205422.9</v>
      </c>
      <c r="M1369" s="97">
        <v>570067.49459999998</v>
      </c>
      <c r="N1369" s="97">
        <v>705456.21169999999</v>
      </c>
      <c r="O1369" s="97">
        <v>53.098846049999999</v>
      </c>
      <c r="P1369" s="97">
        <v>-8.4469435970000006</v>
      </c>
    </row>
    <row r="1370" spans="1:16" x14ac:dyDescent="0.3">
      <c r="A1370" s="97" t="s">
        <v>6597</v>
      </c>
      <c r="B1370" s="97" t="s">
        <v>5354</v>
      </c>
      <c r="C1370" s="97" t="s">
        <v>6598</v>
      </c>
      <c r="D1370" s="97" t="s">
        <v>159</v>
      </c>
      <c r="E1370" s="97" t="s">
        <v>158</v>
      </c>
      <c r="F1370" s="97"/>
      <c r="G1370" s="97"/>
      <c r="H1370" s="97" t="s">
        <v>159</v>
      </c>
      <c r="I1370" s="97" t="s">
        <v>6599</v>
      </c>
      <c r="J1370" s="97" t="s">
        <v>161</v>
      </c>
      <c r="K1370" s="97">
        <v>188933.87400000001</v>
      </c>
      <c r="L1370" s="97">
        <v>136278.62100000001</v>
      </c>
      <c r="M1370" s="97">
        <v>588886.64159999997</v>
      </c>
      <c r="N1370" s="97">
        <v>636326.72699999996</v>
      </c>
      <c r="O1370" s="97">
        <v>52.478251839999999</v>
      </c>
      <c r="P1370" s="97">
        <v>-8.1635965769999999</v>
      </c>
    </row>
    <row r="1371" spans="1:16" x14ac:dyDescent="0.3">
      <c r="A1371" s="97" t="s">
        <v>6600</v>
      </c>
      <c r="B1371" s="97" t="s">
        <v>6601</v>
      </c>
      <c r="C1371" s="97" t="s">
        <v>6602</v>
      </c>
      <c r="D1371" s="97" t="s">
        <v>6603</v>
      </c>
      <c r="E1371" s="97" t="s">
        <v>546</v>
      </c>
      <c r="F1371" s="97"/>
      <c r="G1371" s="97"/>
      <c r="H1371" s="97" t="s">
        <v>546</v>
      </c>
      <c r="I1371" s="97" t="s">
        <v>6604</v>
      </c>
      <c r="J1371" s="97" t="s">
        <v>548</v>
      </c>
      <c r="K1371" s="97">
        <v>169654.125</v>
      </c>
      <c r="L1371" s="97">
        <v>336962.34399999998</v>
      </c>
      <c r="M1371" s="97">
        <v>569612.12139999995</v>
      </c>
      <c r="N1371" s="97">
        <v>836967.31550000003</v>
      </c>
      <c r="O1371" s="97">
        <v>54.280594639999997</v>
      </c>
      <c r="P1371" s="97">
        <v>-8.4666297270000008</v>
      </c>
    </row>
    <row r="1372" spans="1:16" x14ac:dyDescent="0.3">
      <c r="A1372" s="97" t="s">
        <v>6605</v>
      </c>
      <c r="B1372" s="97" t="s">
        <v>6606</v>
      </c>
      <c r="C1372" s="97" t="s">
        <v>6607</v>
      </c>
      <c r="D1372" s="97" t="s">
        <v>5205</v>
      </c>
      <c r="E1372" s="97" t="s">
        <v>5206</v>
      </c>
      <c r="F1372" s="97" t="s">
        <v>736</v>
      </c>
      <c r="G1372" s="97"/>
      <c r="H1372" s="97" t="s">
        <v>175</v>
      </c>
      <c r="I1372" s="97" t="s">
        <v>6608</v>
      </c>
      <c r="J1372" s="97" t="s">
        <v>198</v>
      </c>
      <c r="K1372" s="97">
        <v>317227.93199999997</v>
      </c>
      <c r="L1372" s="97">
        <v>232975.59099999999</v>
      </c>
      <c r="M1372" s="97">
        <v>717153.58250000002</v>
      </c>
      <c r="N1372" s="97">
        <v>733002.18110000005</v>
      </c>
      <c r="O1372" s="97">
        <v>53.334278490000003</v>
      </c>
      <c r="P1372" s="97">
        <v>-6.2410047510000002</v>
      </c>
    </row>
    <row r="1373" spans="1:16" x14ac:dyDescent="0.3">
      <c r="A1373" s="97" t="s">
        <v>6609</v>
      </c>
      <c r="B1373" s="97" t="s">
        <v>6610</v>
      </c>
      <c r="C1373" s="97" t="s">
        <v>6611</v>
      </c>
      <c r="D1373" s="97" t="s">
        <v>6612</v>
      </c>
      <c r="E1373" s="97" t="s">
        <v>706</v>
      </c>
      <c r="F1373" s="97"/>
      <c r="G1373" s="97"/>
      <c r="H1373" s="97" t="s">
        <v>307</v>
      </c>
      <c r="I1373" s="97" t="s">
        <v>6613</v>
      </c>
      <c r="J1373" s="97" t="s">
        <v>309</v>
      </c>
      <c r="K1373" s="97">
        <v>150575.75</v>
      </c>
      <c r="L1373" s="97">
        <v>227780.766</v>
      </c>
      <c r="M1373" s="97">
        <v>550537.2733</v>
      </c>
      <c r="N1373" s="97">
        <v>727809.36560000002</v>
      </c>
      <c r="O1373" s="97">
        <v>53.298268409999999</v>
      </c>
      <c r="P1373" s="97">
        <v>-8.7420028159999994</v>
      </c>
    </row>
    <row r="1374" spans="1:16" x14ac:dyDescent="0.3">
      <c r="A1374" s="97" t="s">
        <v>6614</v>
      </c>
      <c r="B1374" s="97" t="s">
        <v>6615</v>
      </c>
      <c r="C1374" s="97" t="s">
        <v>6615</v>
      </c>
      <c r="D1374" s="97" t="s">
        <v>413</v>
      </c>
      <c r="E1374" s="97" t="s">
        <v>998</v>
      </c>
      <c r="F1374" s="97"/>
      <c r="G1374" s="97"/>
      <c r="H1374" s="97" t="s">
        <v>138</v>
      </c>
      <c r="I1374" s="97" t="s">
        <v>6616</v>
      </c>
      <c r="J1374" s="97" t="s">
        <v>140</v>
      </c>
      <c r="K1374" s="97">
        <v>120217.734</v>
      </c>
      <c r="L1374" s="97">
        <v>57823.733999999997</v>
      </c>
      <c r="M1374" s="97">
        <v>520184.87469999999</v>
      </c>
      <c r="N1374" s="97">
        <v>557889.11179999996</v>
      </c>
      <c r="O1374" s="97">
        <v>51.767618030000001</v>
      </c>
      <c r="P1374" s="97">
        <v>-9.1564134470000003</v>
      </c>
    </row>
    <row r="1375" spans="1:16" x14ac:dyDescent="0.3">
      <c r="A1375" s="97" t="s">
        <v>6617</v>
      </c>
      <c r="B1375" s="97" t="s">
        <v>5354</v>
      </c>
      <c r="C1375" s="97" t="s">
        <v>6618</v>
      </c>
      <c r="D1375" s="97" t="s">
        <v>1095</v>
      </c>
      <c r="E1375" s="97" t="s">
        <v>306</v>
      </c>
      <c r="F1375" s="97"/>
      <c r="G1375" s="97"/>
      <c r="H1375" s="97" t="s">
        <v>307</v>
      </c>
      <c r="I1375" s="97" t="s">
        <v>6619</v>
      </c>
      <c r="J1375" s="97" t="s">
        <v>309</v>
      </c>
      <c r="K1375" s="97">
        <v>143847.731</v>
      </c>
      <c r="L1375" s="97">
        <v>251679.916</v>
      </c>
      <c r="M1375" s="97">
        <v>543810.8321</v>
      </c>
      <c r="N1375" s="97">
        <v>751703.40209999995</v>
      </c>
      <c r="O1375" s="97">
        <v>53.512306549999998</v>
      </c>
      <c r="P1375" s="97">
        <v>-8.8471513510000008</v>
      </c>
    </row>
    <row r="1376" spans="1:16" x14ac:dyDescent="0.3">
      <c r="A1376" s="97" t="s">
        <v>6620</v>
      </c>
      <c r="B1376" s="97" t="s">
        <v>3465</v>
      </c>
      <c r="C1376" s="97" t="s">
        <v>6621</v>
      </c>
      <c r="D1376" s="97" t="s">
        <v>6622</v>
      </c>
      <c r="E1376" s="97" t="s">
        <v>5515</v>
      </c>
      <c r="F1376" s="97" t="s">
        <v>742</v>
      </c>
      <c r="G1376" s="97"/>
      <c r="H1376" s="97" t="s">
        <v>546</v>
      </c>
      <c r="I1376" s="97" t="s">
        <v>6623</v>
      </c>
      <c r="J1376" s="97" t="s">
        <v>548</v>
      </c>
      <c r="K1376" s="97">
        <v>184004.06299999999</v>
      </c>
      <c r="L1376" s="97">
        <v>316905</v>
      </c>
      <c r="M1376" s="97">
        <v>583958.86080000002</v>
      </c>
      <c r="N1376" s="97">
        <v>816914.21699999995</v>
      </c>
      <c r="O1376" s="97">
        <v>54.101057310000002</v>
      </c>
      <c r="P1376" s="97">
        <v>-8.2452585729999992</v>
      </c>
    </row>
    <row r="1377" spans="1:16" x14ac:dyDescent="0.3">
      <c r="A1377" s="97" t="s">
        <v>6624</v>
      </c>
      <c r="B1377" s="97" t="s">
        <v>6625</v>
      </c>
      <c r="C1377" s="97" t="s">
        <v>6626</v>
      </c>
      <c r="D1377" s="97" t="s">
        <v>6627</v>
      </c>
      <c r="E1377" s="97" t="s">
        <v>2353</v>
      </c>
      <c r="F1377" s="97" t="s">
        <v>3744</v>
      </c>
      <c r="G1377" s="97"/>
      <c r="H1377" s="97" t="s">
        <v>307</v>
      </c>
      <c r="I1377" s="97" t="s">
        <v>6628</v>
      </c>
      <c r="J1377" s="97" t="s">
        <v>309</v>
      </c>
      <c r="K1377" s="97">
        <v>98429.648000000001</v>
      </c>
      <c r="L1377" s="97">
        <v>202655.42199999999</v>
      </c>
      <c r="M1377" s="97">
        <v>498402.27100000001</v>
      </c>
      <c r="N1377" s="97">
        <v>702689.71660000004</v>
      </c>
      <c r="O1377" s="97">
        <v>53.065165790000002</v>
      </c>
      <c r="P1377" s="97">
        <v>-9.5158893219999996</v>
      </c>
    </row>
    <row r="1378" spans="1:16" x14ac:dyDescent="0.3">
      <c r="A1378" s="97" t="s">
        <v>6629</v>
      </c>
      <c r="B1378" s="97" t="s">
        <v>6630</v>
      </c>
      <c r="C1378" s="97" t="s">
        <v>6630</v>
      </c>
      <c r="D1378" s="97" t="s">
        <v>6631</v>
      </c>
      <c r="E1378" s="97" t="s">
        <v>274</v>
      </c>
      <c r="F1378" s="97" t="s">
        <v>275</v>
      </c>
      <c r="G1378" s="97"/>
      <c r="H1378" s="97" t="s">
        <v>276</v>
      </c>
      <c r="I1378" s="97" t="s">
        <v>6632</v>
      </c>
      <c r="J1378" s="97" t="s">
        <v>278</v>
      </c>
      <c r="K1378" s="97">
        <v>235875.375</v>
      </c>
      <c r="L1378" s="97">
        <v>246790.43799999999</v>
      </c>
      <c r="M1378" s="97">
        <v>635818.6237</v>
      </c>
      <c r="N1378" s="97">
        <v>746814.48510000005</v>
      </c>
      <c r="O1378" s="97">
        <v>53.47015493</v>
      </c>
      <c r="P1378" s="97">
        <v>-7.4605093440000001</v>
      </c>
    </row>
    <row r="1379" spans="1:16" x14ac:dyDescent="0.3">
      <c r="A1379" s="97" t="s">
        <v>6633</v>
      </c>
      <c r="B1379" s="97" t="s">
        <v>6634</v>
      </c>
      <c r="C1379" s="97" t="s">
        <v>6635</v>
      </c>
      <c r="D1379" s="97" t="s">
        <v>6636</v>
      </c>
      <c r="E1379" s="97" t="s">
        <v>6637</v>
      </c>
      <c r="F1379" s="97" t="s">
        <v>6638</v>
      </c>
      <c r="G1379" s="97" t="s">
        <v>6639</v>
      </c>
      <c r="H1379" s="97" t="s">
        <v>389</v>
      </c>
      <c r="I1379" s="97" t="s">
        <v>6640</v>
      </c>
      <c r="J1379" s="97" t="s">
        <v>391</v>
      </c>
      <c r="K1379" s="97">
        <v>229159.92199999999</v>
      </c>
      <c r="L1379" s="97">
        <v>88486.608999999997</v>
      </c>
      <c r="M1379" s="97">
        <v>629103.76919999998</v>
      </c>
      <c r="N1379" s="97">
        <v>588544.79200000002</v>
      </c>
      <c r="O1379" s="97">
        <v>52.04810955</v>
      </c>
      <c r="P1379" s="97">
        <v>-7.5756965110000003</v>
      </c>
    </row>
    <row r="1380" spans="1:16" x14ac:dyDescent="0.3">
      <c r="A1380" s="97" t="s">
        <v>6641</v>
      </c>
      <c r="B1380" s="97" t="s">
        <v>6642</v>
      </c>
      <c r="C1380" s="97" t="s">
        <v>6643</v>
      </c>
      <c r="D1380" s="97" t="s">
        <v>3270</v>
      </c>
      <c r="E1380" s="97" t="s">
        <v>540</v>
      </c>
      <c r="F1380" s="97"/>
      <c r="G1380" s="97"/>
      <c r="H1380" s="97" t="s">
        <v>159</v>
      </c>
      <c r="I1380" s="97" t="s">
        <v>6644</v>
      </c>
      <c r="J1380" s="97" t="s">
        <v>430</v>
      </c>
      <c r="K1380" s="97">
        <v>174256.875</v>
      </c>
      <c r="L1380" s="97">
        <v>168493.57800000001</v>
      </c>
      <c r="M1380" s="97">
        <v>574212.97759999998</v>
      </c>
      <c r="N1380" s="97">
        <v>668534.82350000006</v>
      </c>
      <c r="O1380" s="97">
        <v>52.767236840000002</v>
      </c>
      <c r="P1380" s="97">
        <v>-8.3821123570000005</v>
      </c>
    </row>
    <row r="1381" spans="1:16" x14ac:dyDescent="0.3">
      <c r="A1381" s="97" t="s">
        <v>6645</v>
      </c>
      <c r="B1381" s="97" t="s">
        <v>6646</v>
      </c>
      <c r="C1381" s="97" t="s">
        <v>6647</v>
      </c>
      <c r="D1381" s="97" t="s">
        <v>6648</v>
      </c>
      <c r="E1381" s="97" t="s">
        <v>137</v>
      </c>
      <c r="F1381" s="97"/>
      <c r="G1381" s="97"/>
      <c r="H1381" s="97" t="s">
        <v>138</v>
      </c>
      <c r="I1381" s="97" t="s">
        <v>6649</v>
      </c>
      <c r="J1381" s="97" t="s">
        <v>140</v>
      </c>
      <c r="K1381" s="97">
        <v>200362.54699999999</v>
      </c>
      <c r="L1381" s="97">
        <v>76403.406000000003</v>
      </c>
      <c r="M1381" s="97">
        <v>600312.53020000004</v>
      </c>
      <c r="N1381" s="97">
        <v>576464.34640000004</v>
      </c>
      <c r="O1381" s="97">
        <v>51.940282310000001</v>
      </c>
      <c r="P1381" s="97">
        <v>-7.9954545680000004</v>
      </c>
    </row>
    <row r="1382" spans="1:16" x14ac:dyDescent="0.3">
      <c r="A1382" s="97" t="s">
        <v>6650</v>
      </c>
      <c r="B1382" s="97" t="s">
        <v>6651</v>
      </c>
      <c r="C1382" s="97" t="s">
        <v>6651</v>
      </c>
      <c r="D1382" s="97" t="s">
        <v>6652</v>
      </c>
      <c r="E1382" s="97" t="s">
        <v>552</v>
      </c>
      <c r="F1382" s="97" t="s">
        <v>137</v>
      </c>
      <c r="G1382" s="97"/>
      <c r="H1382" s="97" t="s">
        <v>540</v>
      </c>
      <c r="I1382" s="97" t="s">
        <v>6653</v>
      </c>
      <c r="J1382" s="97" t="s">
        <v>542</v>
      </c>
      <c r="K1382" s="97">
        <v>185218.07800000001</v>
      </c>
      <c r="L1382" s="97">
        <v>116462.93</v>
      </c>
      <c r="M1382" s="97">
        <v>585171.53899999999</v>
      </c>
      <c r="N1382" s="97">
        <v>616515.32429999998</v>
      </c>
      <c r="O1382" s="97">
        <v>52.300092380000002</v>
      </c>
      <c r="P1382" s="97">
        <v>-8.2174085360000007</v>
      </c>
    </row>
    <row r="1383" spans="1:16" x14ac:dyDescent="0.3">
      <c r="A1383" s="97" t="s">
        <v>6654</v>
      </c>
      <c r="B1383" s="97" t="s">
        <v>1496</v>
      </c>
      <c r="C1383" s="97" t="s">
        <v>6655</v>
      </c>
      <c r="D1383" s="97" t="s">
        <v>6656</v>
      </c>
      <c r="E1383" s="97" t="s">
        <v>1174</v>
      </c>
      <c r="F1383" s="97" t="s">
        <v>586</v>
      </c>
      <c r="G1383" s="97"/>
      <c r="H1383" s="97" t="s">
        <v>540</v>
      </c>
      <c r="I1383" s="97" t="s">
        <v>6657</v>
      </c>
      <c r="J1383" s="97" t="s">
        <v>542</v>
      </c>
      <c r="K1383" s="97">
        <v>158602.71900000001</v>
      </c>
      <c r="L1383" s="97">
        <v>121948.992</v>
      </c>
      <c r="M1383" s="97">
        <v>558561.94200000004</v>
      </c>
      <c r="N1383" s="97">
        <v>622000.34860000003</v>
      </c>
      <c r="O1383" s="97">
        <v>52.3480293</v>
      </c>
      <c r="P1383" s="97">
        <v>-8.6082065019999998</v>
      </c>
    </row>
    <row r="1384" spans="1:16" x14ac:dyDescent="0.3">
      <c r="A1384" s="97" t="s">
        <v>6658</v>
      </c>
      <c r="B1384" s="97" t="s">
        <v>6659</v>
      </c>
      <c r="C1384" s="97" t="s">
        <v>6660</v>
      </c>
      <c r="D1384" s="97" t="s">
        <v>1952</v>
      </c>
      <c r="E1384" s="97" t="s">
        <v>137</v>
      </c>
      <c r="F1384" s="97"/>
      <c r="G1384" s="97"/>
      <c r="H1384" s="97" t="s">
        <v>138</v>
      </c>
      <c r="I1384" s="97" t="s">
        <v>6661</v>
      </c>
      <c r="J1384" s="97" t="s">
        <v>140</v>
      </c>
      <c r="K1384" s="97">
        <v>135627.84400000001</v>
      </c>
      <c r="L1384" s="97">
        <v>108910.219</v>
      </c>
      <c r="M1384" s="97">
        <v>535591.94469999999</v>
      </c>
      <c r="N1384" s="97">
        <v>608964.50899999996</v>
      </c>
      <c r="O1384" s="97">
        <v>52.228656059999999</v>
      </c>
      <c r="P1384" s="97">
        <v>-8.9428169509999993</v>
      </c>
    </row>
    <row r="1385" spans="1:16" x14ac:dyDescent="0.3">
      <c r="A1385" s="97" t="s">
        <v>6662</v>
      </c>
      <c r="B1385" s="97" t="s">
        <v>6663</v>
      </c>
      <c r="C1385" s="97" t="s">
        <v>6663</v>
      </c>
      <c r="D1385" s="97" t="s">
        <v>6664</v>
      </c>
      <c r="E1385" s="97" t="s">
        <v>465</v>
      </c>
      <c r="F1385" s="97"/>
      <c r="G1385" s="97"/>
      <c r="H1385" s="97" t="s">
        <v>466</v>
      </c>
      <c r="I1385" s="97" t="s">
        <v>6665</v>
      </c>
      <c r="J1385" s="97" t="s">
        <v>468</v>
      </c>
      <c r="K1385" s="97">
        <v>128784.359</v>
      </c>
      <c r="L1385" s="97">
        <v>272907.03100000002</v>
      </c>
      <c r="M1385" s="97">
        <v>528750.81960000005</v>
      </c>
      <c r="N1385" s="97">
        <v>772926.02370000002</v>
      </c>
      <c r="O1385" s="97">
        <v>53.701166370000003</v>
      </c>
      <c r="P1385" s="97">
        <v>-9.0790184939999996</v>
      </c>
    </row>
    <row r="1386" spans="1:16" x14ac:dyDescent="0.3">
      <c r="A1386" s="97" t="s">
        <v>6666</v>
      </c>
      <c r="B1386" s="97" t="s">
        <v>6667</v>
      </c>
      <c r="C1386" s="97" t="s">
        <v>6667</v>
      </c>
      <c r="D1386" s="97" t="s">
        <v>6668</v>
      </c>
      <c r="E1386" s="97" t="s">
        <v>6669</v>
      </c>
      <c r="F1386" s="97" t="s">
        <v>289</v>
      </c>
      <c r="G1386" s="97"/>
      <c r="H1386" s="97" t="s">
        <v>290</v>
      </c>
      <c r="I1386" s="97" t="s">
        <v>6670</v>
      </c>
      <c r="J1386" s="97" t="s">
        <v>292</v>
      </c>
      <c r="K1386" s="97">
        <v>310808.59399999998</v>
      </c>
      <c r="L1386" s="97">
        <v>177960.625</v>
      </c>
      <c r="M1386" s="97">
        <v>710735.33490000002</v>
      </c>
      <c r="N1386" s="97">
        <v>677999.10060000001</v>
      </c>
      <c r="O1386" s="97">
        <v>52.8415356</v>
      </c>
      <c r="P1386" s="97">
        <v>-6.3562659229999996</v>
      </c>
    </row>
    <row r="1387" spans="1:16" x14ac:dyDescent="0.3">
      <c r="A1387" s="97" t="s">
        <v>6671</v>
      </c>
      <c r="B1387" s="97" t="s">
        <v>6672</v>
      </c>
      <c r="C1387" s="97" t="s">
        <v>6673</v>
      </c>
      <c r="D1387" s="97" t="s">
        <v>6674</v>
      </c>
      <c r="E1387" s="97" t="s">
        <v>6675</v>
      </c>
      <c r="F1387" s="97" t="s">
        <v>246</v>
      </c>
      <c r="G1387" s="97"/>
      <c r="H1387" s="97" t="s">
        <v>247</v>
      </c>
      <c r="I1387" s="97" t="s">
        <v>6676</v>
      </c>
      <c r="J1387" s="97" t="s">
        <v>249</v>
      </c>
      <c r="K1387" s="97">
        <v>292552.93800000002</v>
      </c>
      <c r="L1387" s="97">
        <v>249735.375</v>
      </c>
      <c r="M1387" s="97">
        <v>692483.99289999995</v>
      </c>
      <c r="N1387" s="97">
        <v>749758.48560000001</v>
      </c>
      <c r="O1387" s="97">
        <v>53.489704570000001</v>
      </c>
      <c r="P1387" s="97">
        <v>-6.6063559989999998</v>
      </c>
    </row>
    <row r="1388" spans="1:16" x14ac:dyDescent="0.3">
      <c r="A1388" s="97" t="s">
        <v>6677</v>
      </c>
      <c r="B1388" s="97" t="s">
        <v>6678</v>
      </c>
      <c r="C1388" s="97" t="s">
        <v>1515</v>
      </c>
      <c r="D1388" s="97" t="s">
        <v>1516</v>
      </c>
      <c r="E1388" s="97" t="s">
        <v>138</v>
      </c>
      <c r="F1388" s="97"/>
      <c r="G1388" s="97"/>
      <c r="H1388" s="97" t="s">
        <v>138</v>
      </c>
      <c r="I1388" s="97" t="s">
        <v>6679</v>
      </c>
      <c r="J1388" s="97" t="s">
        <v>347</v>
      </c>
      <c r="K1388" s="97">
        <v>168737.90900000001</v>
      </c>
      <c r="L1388" s="97">
        <v>70890.962</v>
      </c>
      <c r="M1388" s="97">
        <v>568694.67229999998</v>
      </c>
      <c r="N1388" s="97">
        <v>570953.26080000005</v>
      </c>
      <c r="O1388" s="97">
        <v>51.889863859999998</v>
      </c>
      <c r="P1388" s="97">
        <v>-8.4547954319999992</v>
      </c>
    </row>
    <row r="1389" spans="1:16" x14ac:dyDescent="0.3">
      <c r="A1389" s="97" t="s">
        <v>6680</v>
      </c>
      <c r="B1389" s="97" t="s">
        <v>6681</v>
      </c>
      <c r="C1389" s="97" t="s">
        <v>6682</v>
      </c>
      <c r="D1389" s="97" t="s">
        <v>6683</v>
      </c>
      <c r="E1389" s="97" t="s">
        <v>211</v>
      </c>
      <c r="F1389" s="97"/>
      <c r="G1389" s="97"/>
      <c r="H1389" s="97" t="s">
        <v>211</v>
      </c>
      <c r="I1389" s="97" t="s">
        <v>6684</v>
      </c>
      <c r="J1389" s="97" t="s">
        <v>213</v>
      </c>
      <c r="K1389" s="97">
        <v>250668.204</v>
      </c>
      <c r="L1389" s="97">
        <v>155250.253</v>
      </c>
      <c r="M1389" s="97">
        <v>650607.77709999995</v>
      </c>
      <c r="N1389" s="97">
        <v>655293.94099999999</v>
      </c>
      <c r="O1389" s="97">
        <v>52.646484739999998</v>
      </c>
      <c r="P1389" s="97">
        <v>-7.2521565179999996</v>
      </c>
    </row>
    <row r="1390" spans="1:16" x14ac:dyDescent="0.3">
      <c r="A1390" s="97" t="s">
        <v>6685</v>
      </c>
      <c r="B1390" s="97" t="s">
        <v>6686</v>
      </c>
      <c r="C1390" s="97" t="s">
        <v>6687</v>
      </c>
      <c r="D1390" s="97" t="s">
        <v>6688</v>
      </c>
      <c r="E1390" s="97" t="s">
        <v>418</v>
      </c>
      <c r="F1390" s="97" t="s">
        <v>224</v>
      </c>
      <c r="G1390" s="97"/>
      <c r="H1390" s="97" t="s">
        <v>225</v>
      </c>
      <c r="I1390" s="97" t="s">
        <v>6689</v>
      </c>
      <c r="J1390" s="97" t="s">
        <v>227</v>
      </c>
      <c r="K1390" s="97">
        <v>301316.09399999998</v>
      </c>
      <c r="L1390" s="97">
        <v>298654.15600000002</v>
      </c>
      <c r="M1390" s="97">
        <v>701245.52130000002</v>
      </c>
      <c r="N1390" s="97">
        <v>798666.68079999997</v>
      </c>
      <c r="O1390" s="97">
        <v>53.927442620000001</v>
      </c>
      <c r="P1390" s="97">
        <v>-6.4583975320000002</v>
      </c>
    </row>
    <row r="1391" spans="1:16" x14ac:dyDescent="0.3">
      <c r="A1391" s="97" t="s">
        <v>6690</v>
      </c>
      <c r="B1391" s="97" t="s">
        <v>6691</v>
      </c>
      <c r="C1391" s="97" t="s">
        <v>6692</v>
      </c>
      <c r="D1391" s="97" t="s">
        <v>6693</v>
      </c>
      <c r="E1391" s="97" t="s">
        <v>3314</v>
      </c>
      <c r="F1391" s="97" t="s">
        <v>2068</v>
      </c>
      <c r="G1391" s="97"/>
      <c r="H1391" s="97" t="s">
        <v>175</v>
      </c>
      <c r="I1391" s="97" t="s">
        <v>6694</v>
      </c>
      <c r="J1391" s="97" t="s">
        <v>198</v>
      </c>
      <c r="K1391" s="97">
        <v>316750.01400000002</v>
      </c>
      <c r="L1391" s="97">
        <v>238593.38200000001</v>
      </c>
      <c r="M1391" s="97">
        <v>716675.79729999998</v>
      </c>
      <c r="N1391" s="97">
        <v>738618.76439999999</v>
      </c>
      <c r="O1391" s="97">
        <v>53.384836059999998</v>
      </c>
      <c r="P1391" s="97">
        <v>-6.2461038130000004</v>
      </c>
    </row>
    <row r="1392" spans="1:16" x14ac:dyDescent="0.3">
      <c r="A1392" s="97" t="s">
        <v>6695</v>
      </c>
      <c r="B1392" s="97" t="s">
        <v>6696</v>
      </c>
      <c r="C1392" s="97" t="s">
        <v>6696</v>
      </c>
      <c r="D1392" s="97" t="s">
        <v>605</v>
      </c>
      <c r="E1392" s="97" t="s">
        <v>465</v>
      </c>
      <c r="F1392" s="97"/>
      <c r="G1392" s="97"/>
      <c r="H1392" s="97" t="s">
        <v>466</v>
      </c>
      <c r="I1392" s="97" t="s">
        <v>6697</v>
      </c>
      <c r="J1392" s="97" t="s">
        <v>468</v>
      </c>
      <c r="K1392" s="97">
        <v>101552.766</v>
      </c>
      <c r="L1392" s="97">
        <v>293751.56300000002</v>
      </c>
      <c r="M1392" s="97">
        <v>501525.20610000001</v>
      </c>
      <c r="N1392" s="97">
        <v>793766.2095</v>
      </c>
      <c r="O1392" s="97">
        <v>53.883955659999998</v>
      </c>
      <c r="P1392" s="97">
        <v>-9.4978544679999999</v>
      </c>
    </row>
    <row r="1393" spans="1:16" x14ac:dyDescent="0.3">
      <c r="A1393" s="97" t="s">
        <v>6698</v>
      </c>
      <c r="B1393" s="97" t="s">
        <v>6699</v>
      </c>
      <c r="C1393" s="97" t="s">
        <v>6700</v>
      </c>
      <c r="D1393" s="97" t="s">
        <v>6701</v>
      </c>
      <c r="E1393" s="97" t="s">
        <v>137</v>
      </c>
      <c r="F1393" s="97"/>
      <c r="G1393" s="97"/>
      <c r="H1393" s="97" t="s">
        <v>138</v>
      </c>
      <c r="I1393" s="97" t="s">
        <v>6702</v>
      </c>
      <c r="J1393" s="97" t="s">
        <v>140</v>
      </c>
      <c r="K1393" s="97">
        <v>177014.209</v>
      </c>
      <c r="L1393" s="97">
        <v>66317.581999999995</v>
      </c>
      <c r="M1393" s="97">
        <v>576969.16529999999</v>
      </c>
      <c r="N1393" s="97">
        <v>566380.82079999999</v>
      </c>
      <c r="O1393" s="97">
        <v>51.849165229999997</v>
      </c>
      <c r="P1393" s="97">
        <v>-8.3342835639999997</v>
      </c>
    </row>
    <row r="1394" spans="1:16" x14ac:dyDescent="0.3">
      <c r="A1394" s="97" t="s">
        <v>6703</v>
      </c>
      <c r="B1394" s="97" t="s">
        <v>6704</v>
      </c>
      <c r="C1394" s="97" t="s">
        <v>6705</v>
      </c>
      <c r="D1394" s="97" t="s">
        <v>6706</v>
      </c>
      <c r="E1394" s="97" t="s">
        <v>6707</v>
      </c>
      <c r="F1394" s="97" t="s">
        <v>1040</v>
      </c>
      <c r="G1394" s="97"/>
      <c r="H1394" s="97" t="s">
        <v>138</v>
      </c>
      <c r="I1394" s="97" t="s">
        <v>6708</v>
      </c>
      <c r="J1394" s="97" t="s">
        <v>140</v>
      </c>
      <c r="K1394" s="97">
        <v>117200.719</v>
      </c>
      <c r="L1394" s="97">
        <v>90801.273000000001</v>
      </c>
      <c r="M1394" s="97">
        <v>517168.6899</v>
      </c>
      <c r="N1394" s="97">
        <v>590859.56429999997</v>
      </c>
      <c r="O1394" s="97">
        <v>52.063489609999998</v>
      </c>
      <c r="P1394" s="97">
        <v>-9.2080304789999996</v>
      </c>
    </row>
    <row r="1395" spans="1:16" x14ac:dyDescent="0.3">
      <c r="A1395" s="97" t="s">
        <v>6709</v>
      </c>
      <c r="B1395" s="97" t="s">
        <v>6710</v>
      </c>
      <c r="C1395" s="97" t="s">
        <v>6711</v>
      </c>
      <c r="D1395" s="97" t="s">
        <v>2061</v>
      </c>
      <c r="E1395" s="97" t="s">
        <v>381</v>
      </c>
      <c r="F1395" s="97"/>
      <c r="G1395" s="97"/>
      <c r="H1395" s="97" t="s">
        <v>381</v>
      </c>
      <c r="I1395" s="97" t="s">
        <v>6712</v>
      </c>
      <c r="J1395" s="97" t="s">
        <v>383</v>
      </c>
      <c r="K1395" s="97">
        <v>241790.617</v>
      </c>
      <c r="L1395" s="97">
        <v>304810.245</v>
      </c>
      <c r="M1395" s="97">
        <v>641732.9007</v>
      </c>
      <c r="N1395" s="97">
        <v>804821.76020000002</v>
      </c>
      <c r="O1395" s="97">
        <v>53.99096127</v>
      </c>
      <c r="P1395" s="97">
        <v>-7.3636119539999996</v>
      </c>
    </row>
    <row r="1396" spans="1:16" x14ac:dyDescent="0.3">
      <c r="A1396" s="97" t="s">
        <v>6713</v>
      </c>
      <c r="B1396" s="97" t="s">
        <v>6714</v>
      </c>
      <c r="C1396" s="97" t="s">
        <v>6715</v>
      </c>
      <c r="D1396" s="97" t="s">
        <v>6716</v>
      </c>
      <c r="E1396" s="97" t="s">
        <v>274</v>
      </c>
      <c r="F1396" s="97" t="s">
        <v>275</v>
      </c>
      <c r="G1396" s="97"/>
      <c r="H1396" s="97" t="s">
        <v>276</v>
      </c>
      <c r="I1396" s="97" t="s">
        <v>6717</v>
      </c>
      <c r="J1396" s="97" t="s">
        <v>278</v>
      </c>
      <c r="K1396" s="97">
        <v>247076.15599999999</v>
      </c>
      <c r="L1396" s="97">
        <v>253521.625</v>
      </c>
      <c r="M1396" s="97">
        <v>647017.02769999998</v>
      </c>
      <c r="N1396" s="97">
        <v>753544.16209999996</v>
      </c>
      <c r="O1396" s="97">
        <v>53.52974742</v>
      </c>
      <c r="P1396" s="97">
        <v>-7.290845976</v>
      </c>
    </row>
    <row r="1397" spans="1:16" x14ac:dyDescent="0.3">
      <c r="A1397" s="97" t="s">
        <v>6718</v>
      </c>
      <c r="B1397" s="97" t="s">
        <v>6719</v>
      </c>
      <c r="C1397" s="97" t="s">
        <v>6720</v>
      </c>
      <c r="D1397" s="97" t="s">
        <v>6721</v>
      </c>
      <c r="E1397" s="97" t="s">
        <v>694</v>
      </c>
      <c r="F1397" s="97"/>
      <c r="G1397" s="97"/>
      <c r="H1397" s="97" t="s">
        <v>437</v>
      </c>
      <c r="I1397" s="97" t="s">
        <v>6722</v>
      </c>
      <c r="J1397" s="97" t="s">
        <v>439</v>
      </c>
      <c r="K1397" s="97">
        <v>173247.65599999999</v>
      </c>
      <c r="L1397" s="97">
        <v>409564.68800000002</v>
      </c>
      <c r="M1397" s="97">
        <v>573205.26320000004</v>
      </c>
      <c r="N1397" s="97">
        <v>909553.99620000005</v>
      </c>
      <c r="O1397" s="97">
        <v>54.93297192</v>
      </c>
      <c r="P1397" s="97">
        <v>-8.4180861349999994</v>
      </c>
    </row>
    <row r="1398" spans="1:16" x14ac:dyDescent="0.3">
      <c r="A1398" s="97" t="s">
        <v>6723</v>
      </c>
      <c r="B1398" s="97" t="s">
        <v>6724</v>
      </c>
      <c r="C1398" s="97" t="s">
        <v>6725</v>
      </c>
      <c r="D1398" s="97" t="s">
        <v>1053</v>
      </c>
      <c r="E1398" s="97" t="s">
        <v>320</v>
      </c>
      <c r="F1398" s="97"/>
      <c r="G1398" s="97"/>
      <c r="H1398" s="97" t="s">
        <v>321</v>
      </c>
      <c r="I1398" s="97" t="s">
        <v>6726</v>
      </c>
      <c r="J1398" s="97" t="s">
        <v>323</v>
      </c>
      <c r="K1398" s="97">
        <v>180406.7</v>
      </c>
      <c r="L1398" s="97">
        <v>302777.24599999998</v>
      </c>
      <c r="M1398" s="97">
        <v>580362.19759999996</v>
      </c>
      <c r="N1398" s="97">
        <v>802789.52630000003</v>
      </c>
      <c r="O1398" s="97">
        <v>53.974011599999997</v>
      </c>
      <c r="P1398" s="97">
        <v>-8.2993352599999994</v>
      </c>
    </row>
    <row r="1399" spans="1:16" x14ac:dyDescent="0.3">
      <c r="A1399" s="97" t="s">
        <v>6727</v>
      </c>
      <c r="B1399" s="97" t="s">
        <v>6728</v>
      </c>
      <c r="C1399" s="97" t="s">
        <v>6729</v>
      </c>
      <c r="D1399" s="97" t="s">
        <v>6730</v>
      </c>
      <c r="E1399" s="97" t="s">
        <v>211</v>
      </c>
      <c r="F1399" s="97"/>
      <c r="G1399" s="97"/>
      <c r="H1399" s="97" t="s">
        <v>167</v>
      </c>
      <c r="I1399" s="97" t="s">
        <v>6731</v>
      </c>
      <c r="J1399" s="97" t="s">
        <v>169</v>
      </c>
      <c r="K1399" s="97">
        <v>274200.59999999998</v>
      </c>
      <c r="L1399" s="97">
        <v>139476.6</v>
      </c>
      <c r="M1399" s="97">
        <v>674135.02060000005</v>
      </c>
      <c r="N1399" s="97">
        <v>639523.55989999999</v>
      </c>
      <c r="O1399" s="97">
        <v>52.502061019999999</v>
      </c>
      <c r="P1399" s="97">
        <v>-6.9080733600000004</v>
      </c>
    </row>
    <row r="1400" spans="1:16" x14ac:dyDescent="0.3">
      <c r="A1400" s="97" t="s">
        <v>6732</v>
      </c>
      <c r="B1400" s="97" t="s">
        <v>6733</v>
      </c>
      <c r="C1400" s="97" t="s">
        <v>6734</v>
      </c>
      <c r="D1400" s="97" t="s">
        <v>268</v>
      </c>
      <c r="E1400" s="97" t="s">
        <v>1048</v>
      </c>
      <c r="F1400" s="97" t="s">
        <v>306</v>
      </c>
      <c r="G1400" s="97"/>
      <c r="H1400" s="97" t="s">
        <v>307</v>
      </c>
      <c r="I1400" s="97" t="s">
        <v>6735</v>
      </c>
      <c r="J1400" s="97" t="s">
        <v>309</v>
      </c>
      <c r="K1400" s="97">
        <v>167718.234</v>
      </c>
      <c r="L1400" s="97">
        <v>205526.609</v>
      </c>
      <c r="M1400" s="97">
        <v>567675.94449999998</v>
      </c>
      <c r="N1400" s="97">
        <v>705559.91130000004</v>
      </c>
      <c r="O1400" s="97">
        <v>53.099638570000003</v>
      </c>
      <c r="P1400" s="97">
        <v>-8.4826626350000005</v>
      </c>
    </row>
    <row r="1401" spans="1:16" x14ac:dyDescent="0.3">
      <c r="A1401" s="97" t="s">
        <v>6736</v>
      </c>
      <c r="B1401" s="97" t="s">
        <v>6737</v>
      </c>
      <c r="C1401" s="97" t="s">
        <v>6737</v>
      </c>
      <c r="D1401" s="97" t="s">
        <v>6738</v>
      </c>
      <c r="E1401" s="97" t="s">
        <v>1129</v>
      </c>
      <c r="F1401" s="97"/>
      <c r="G1401" s="97"/>
      <c r="H1401" s="97" t="s">
        <v>159</v>
      </c>
      <c r="I1401" s="97" t="s">
        <v>6739</v>
      </c>
      <c r="J1401" s="97" t="s">
        <v>161</v>
      </c>
      <c r="K1401" s="97">
        <v>219500.64799999999</v>
      </c>
      <c r="L1401" s="97">
        <v>122472.08100000001</v>
      </c>
      <c r="M1401" s="97">
        <v>619446.75800000003</v>
      </c>
      <c r="N1401" s="97">
        <v>622522.9963</v>
      </c>
      <c r="O1401" s="97">
        <v>52.353947499999997</v>
      </c>
      <c r="P1401" s="97">
        <v>-7.7145334209999996</v>
      </c>
    </row>
    <row r="1402" spans="1:16" x14ac:dyDescent="0.3">
      <c r="A1402" s="97" t="s">
        <v>6740</v>
      </c>
      <c r="B1402" s="97" t="s">
        <v>6741</v>
      </c>
      <c r="C1402" s="97" t="s">
        <v>6742</v>
      </c>
      <c r="D1402" s="97" t="s">
        <v>6743</v>
      </c>
      <c r="E1402" s="97" t="s">
        <v>6744</v>
      </c>
      <c r="F1402" s="97" t="s">
        <v>6745</v>
      </c>
      <c r="G1402" s="97" t="s">
        <v>6746</v>
      </c>
      <c r="H1402" s="97" t="s">
        <v>594</v>
      </c>
      <c r="I1402" s="97" t="s">
        <v>6747</v>
      </c>
      <c r="J1402" s="97" t="s">
        <v>596</v>
      </c>
      <c r="K1402" s="97">
        <v>205978.54699999999</v>
      </c>
      <c r="L1402" s="97">
        <v>184901.875</v>
      </c>
      <c r="M1402" s="97">
        <v>605927.90480000002</v>
      </c>
      <c r="N1402" s="97">
        <v>684939.41509999998</v>
      </c>
      <c r="O1402" s="97">
        <v>52.915258919999999</v>
      </c>
      <c r="P1402" s="97">
        <v>-7.9118612190000004</v>
      </c>
    </row>
    <row r="1403" spans="1:16" x14ac:dyDescent="0.3">
      <c r="A1403" s="97" t="s">
        <v>6748</v>
      </c>
      <c r="B1403" s="97" t="s">
        <v>6749</v>
      </c>
      <c r="C1403" s="97" t="s">
        <v>6750</v>
      </c>
      <c r="D1403" s="97" t="s">
        <v>6751</v>
      </c>
      <c r="E1403" s="97" t="s">
        <v>6752</v>
      </c>
      <c r="F1403" s="97"/>
      <c r="G1403" s="97"/>
      <c r="H1403" s="97" t="s">
        <v>138</v>
      </c>
      <c r="I1403" s="97" t="s">
        <v>6753</v>
      </c>
      <c r="J1403" s="97" t="s">
        <v>140</v>
      </c>
      <c r="K1403" s="97">
        <v>149850.20300000001</v>
      </c>
      <c r="L1403" s="97">
        <v>65507.785000000003</v>
      </c>
      <c r="M1403" s="97">
        <v>549811.00439999998</v>
      </c>
      <c r="N1403" s="97">
        <v>565571.34589999996</v>
      </c>
      <c r="O1403" s="97">
        <v>51.840108860000001</v>
      </c>
      <c r="P1403" s="97">
        <v>-8.7283311329999993</v>
      </c>
    </row>
    <row r="1404" spans="1:16" x14ac:dyDescent="0.3">
      <c r="A1404" s="97" t="s">
        <v>6754</v>
      </c>
      <c r="B1404" s="97" t="s">
        <v>6755</v>
      </c>
      <c r="C1404" s="97" t="s">
        <v>6756</v>
      </c>
      <c r="D1404" s="97" t="s">
        <v>6757</v>
      </c>
      <c r="E1404" s="97" t="s">
        <v>6758</v>
      </c>
      <c r="F1404" s="97" t="s">
        <v>210</v>
      </c>
      <c r="G1404" s="97"/>
      <c r="H1404" s="97" t="s">
        <v>211</v>
      </c>
      <c r="I1404" s="97" t="s">
        <v>6759</v>
      </c>
      <c r="J1404" s="97" t="s">
        <v>213</v>
      </c>
      <c r="K1404" s="97">
        <v>229713.09400000001</v>
      </c>
      <c r="L1404" s="97">
        <v>166699.609</v>
      </c>
      <c r="M1404" s="97">
        <v>629657.24179999996</v>
      </c>
      <c r="N1404" s="97">
        <v>666740.94290000002</v>
      </c>
      <c r="O1404" s="97">
        <v>52.750915679999999</v>
      </c>
      <c r="P1404" s="97">
        <v>-7.5607026580000003</v>
      </c>
    </row>
    <row r="1405" spans="1:16" x14ac:dyDescent="0.3">
      <c r="A1405" s="97" t="s">
        <v>6760</v>
      </c>
      <c r="B1405" s="97" t="s">
        <v>6761</v>
      </c>
      <c r="C1405" s="97" t="s">
        <v>6761</v>
      </c>
      <c r="D1405" s="97" t="s">
        <v>201</v>
      </c>
      <c r="E1405" s="97" t="s">
        <v>202</v>
      </c>
      <c r="F1405" s="97"/>
      <c r="G1405" s="97"/>
      <c r="H1405" s="97" t="s">
        <v>203</v>
      </c>
      <c r="I1405" s="97" t="s">
        <v>6762</v>
      </c>
      <c r="J1405" s="97" t="s">
        <v>205</v>
      </c>
      <c r="K1405" s="97">
        <v>293516.375</v>
      </c>
      <c r="L1405" s="97">
        <v>237951.31099999999</v>
      </c>
      <c r="M1405" s="97">
        <v>693447.15969999996</v>
      </c>
      <c r="N1405" s="97">
        <v>737976.95519999997</v>
      </c>
      <c r="O1405" s="97">
        <v>53.38368827</v>
      </c>
      <c r="P1405" s="97">
        <v>-6.5953422230000003</v>
      </c>
    </row>
    <row r="1406" spans="1:16" x14ac:dyDescent="0.3">
      <c r="A1406" s="97" t="s">
        <v>6763</v>
      </c>
      <c r="B1406" s="97" t="s">
        <v>6764</v>
      </c>
      <c r="C1406" s="97" t="s">
        <v>6764</v>
      </c>
      <c r="D1406" s="97" t="s">
        <v>6765</v>
      </c>
      <c r="E1406" s="97" t="s">
        <v>6766</v>
      </c>
      <c r="F1406" s="97" t="s">
        <v>1040</v>
      </c>
      <c r="G1406" s="97"/>
      <c r="H1406" s="97" t="s">
        <v>151</v>
      </c>
      <c r="I1406" s="97" t="s">
        <v>6767</v>
      </c>
      <c r="J1406" s="97" t="s">
        <v>153</v>
      </c>
      <c r="K1406" s="97">
        <v>104029.693</v>
      </c>
      <c r="L1406" s="97">
        <v>142270.80100000001</v>
      </c>
      <c r="M1406" s="97">
        <v>504000.7818</v>
      </c>
      <c r="N1406" s="97">
        <v>642318.07620000001</v>
      </c>
      <c r="O1406" s="97">
        <v>52.523761960000002</v>
      </c>
      <c r="P1406" s="97">
        <v>-9.4146738190000008</v>
      </c>
    </row>
    <row r="1407" spans="1:16" x14ac:dyDescent="0.3">
      <c r="A1407" s="97" t="s">
        <v>6768</v>
      </c>
      <c r="B1407" s="97" t="s">
        <v>4187</v>
      </c>
      <c r="C1407" s="97" t="s">
        <v>6769</v>
      </c>
      <c r="D1407" s="97" t="s">
        <v>6770</v>
      </c>
      <c r="E1407" s="97" t="s">
        <v>6771</v>
      </c>
      <c r="F1407" s="97"/>
      <c r="G1407" s="97"/>
      <c r="H1407" s="97" t="s">
        <v>389</v>
      </c>
      <c r="I1407" s="97" t="s">
        <v>6772</v>
      </c>
      <c r="J1407" s="97" t="s">
        <v>2218</v>
      </c>
      <c r="K1407" s="97">
        <v>263875.375</v>
      </c>
      <c r="L1407" s="97">
        <v>108569.383</v>
      </c>
      <c r="M1407" s="97">
        <v>663811.8541</v>
      </c>
      <c r="N1407" s="97">
        <v>608623.05480000004</v>
      </c>
      <c r="O1407" s="97">
        <v>52.225656639999997</v>
      </c>
      <c r="P1407" s="97">
        <v>-7.0659734910000003</v>
      </c>
    </row>
    <row r="1408" spans="1:16" x14ac:dyDescent="0.3">
      <c r="A1408" s="97" t="s">
        <v>6773</v>
      </c>
      <c r="B1408" s="97" t="s">
        <v>6774</v>
      </c>
      <c r="C1408" s="97" t="s">
        <v>6774</v>
      </c>
      <c r="D1408" s="97" t="s">
        <v>4981</v>
      </c>
      <c r="E1408" s="97" t="s">
        <v>320</v>
      </c>
      <c r="F1408" s="97"/>
      <c r="G1408" s="97"/>
      <c r="H1408" s="97" t="s">
        <v>321</v>
      </c>
      <c r="I1408" s="97" t="s">
        <v>6775</v>
      </c>
      <c r="J1408" s="97" t="s">
        <v>323</v>
      </c>
      <c r="K1408" s="97">
        <v>193268.391</v>
      </c>
      <c r="L1408" s="97">
        <v>285128.84399999998</v>
      </c>
      <c r="M1408" s="97">
        <v>593221.02339999995</v>
      </c>
      <c r="N1408" s="97">
        <v>785144.85840000003</v>
      </c>
      <c r="O1408" s="97">
        <v>53.815783529999997</v>
      </c>
      <c r="P1408" s="97">
        <v>-8.1029409139999995</v>
      </c>
    </row>
    <row r="1409" spans="1:16" x14ac:dyDescent="0.3">
      <c r="A1409" s="97" t="s">
        <v>6776</v>
      </c>
      <c r="B1409" s="97" t="s">
        <v>6618</v>
      </c>
      <c r="C1409" s="97" t="s">
        <v>6777</v>
      </c>
      <c r="D1409" s="97" t="s">
        <v>6778</v>
      </c>
      <c r="E1409" s="97" t="s">
        <v>2836</v>
      </c>
      <c r="F1409" s="97" t="s">
        <v>514</v>
      </c>
      <c r="G1409" s="97"/>
      <c r="H1409" s="97" t="s">
        <v>515</v>
      </c>
      <c r="I1409" s="97" t="s">
        <v>6779</v>
      </c>
      <c r="J1409" s="97" t="s">
        <v>517</v>
      </c>
      <c r="K1409" s="97">
        <v>308732.5</v>
      </c>
      <c r="L1409" s="97">
        <v>159862.04699999999</v>
      </c>
      <c r="M1409" s="97">
        <v>708659.5919</v>
      </c>
      <c r="N1409" s="97">
        <v>659904.43209999998</v>
      </c>
      <c r="O1409" s="97">
        <v>52.679390789999999</v>
      </c>
      <c r="P1409" s="97">
        <v>-6.3930606619999999</v>
      </c>
    </row>
    <row r="1410" spans="1:16" x14ac:dyDescent="0.3">
      <c r="A1410" s="97" t="s">
        <v>6780</v>
      </c>
      <c r="B1410" s="97" t="s">
        <v>6781</v>
      </c>
      <c r="C1410" s="97" t="s">
        <v>6782</v>
      </c>
      <c r="D1410" s="97" t="s">
        <v>6783</v>
      </c>
      <c r="E1410" s="97" t="s">
        <v>6784</v>
      </c>
      <c r="F1410" s="97" t="s">
        <v>5879</v>
      </c>
      <c r="G1410" s="97">
        <v>112</v>
      </c>
      <c r="H1410" s="97" t="s">
        <v>175</v>
      </c>
      <c r="I1410" s="97" t="s">
        <v>6785</v>
      </c>
      <c r="J1410" s="97" t="s">
        <v>198</v>
      </c>
      <c r="K1410" s="97">
        <v>312079.8</v>
      </c>
      <c r="L1410" s="97">
        <v>232388.5</v>
      </c>
      <c r="M1410" s="97">
        <v>712006.55630000005</v>
      </c>
      <c r="N1410" s="97">
        <v>732415.2439</v>
      </c>
      <c r="O1410" s="97">
        <v>53.330119910000001</v>
      </c>
      <c r="P1410" s="97">
        <v>-6.3184545520000004</v>
      </c>
    </row>
    <row r="1411" spans="1:16" x14ac:dyDescent="0.3">
      <c r="A1411" s="97" t="s">
        <v>6786</v>
      </c>
      <c r="B1411" s="97" t="s">
        <v>6787</v>
      </c>
      <c r="C1411" s="97" t="s">
        <v>6788</v>
      </c>
      <c r="D1411" s="97" t="s">
        <v>6783</v>
      </c>
      <c r="E1411" s="97" t="s">
        <v>5879</v>
      </c>
      <c r="F1411" s="97">
        <v>112</v>
      </c>
      <c r="G1411" s="97"/>
      <c r="H1411" s="97" t="s">
        <v>175</v>
      </c>
      <c r="I1411" s="97" t="s">
        <v>6789</v>
      </c>
      <c r="J1411" s="97" t="s">
        <v>198</v>
      </c>
      <c r="K1411" s="97">
        <v>312185.56300000002</v>
      </c>
      <c r="L1411" s="97">
        <v>232447.81299999999</v>
      </c>
      <c r="M1411" s="97">
        <v>712112.29689999996</v>
      </c>
      <c r="N1411" s="97">
        <v>732474.54359999998</v>
      </c>
      <c r="O1411" s="97">
        <v>53.330630220000003</v>
      </c>
      <c r="P1411" s="97">
        <v>-6.3168468549999996</v>
      </c>
    </row>
    <row r="1412" spans="1:16" x14ac:dyDescent="0.3">
      <c r="A1412" s="97" t="s">
        <v>6790</v>
      </c>
      <c r="B1412" s="97" t="s">
        <v>6791</v>
      </c>
      <c r="C1412" s="97" t="s">
        <v>6792</v>
      </c>
      <c r="D1412" s="97" t="s">
        <v>5109</v>
      </c>
      <c r="E1412" s="97" t="s">
        <v>210</v>
      </c>
      <c r="F1412" s="97"/>
      <c r="G1412" s="97"/>
      <c r="H1412" s="97" t="s">
        <v>211</v>
      </c>
      <c r="I1412" s="97" t="s">
        <v>6793</v>
      </c>
      <c r="J1412" s="97" t="s">
        <v>213</v>
      </c>
      <c r="K1412" s="97">
        <v>246055.5</v>
      </c>
      <c r="L1412" s="97">
        <v>122523.625</v>
      </c>
      <c r="M1412" s="97">
        <v>645995.89139999996</v>
      </c>
      <c r="N1412" s="97">
        <v>622574.38670000003</v>
      </c>
      <c r="O1412" s="97">
        <v>52.352825410000001</v>
      </c>
      <c r="P1412" s="97">
        <v>-7.3248221449999997</v>
      </c>
    </row>
    <row r="1413" spans="1:16" x14ac:dyDescent="0.3">
      <c r="A1413" s="97" t="s">
        <v>6794</v>
      </c>
      <c r="B1413" s="97" t="s">
        <v>6795</v>
      </c>
      <c r="C1413" s="97" t="s">
        <v>6796</v>
      </c>
      <c r="D1413" s="97" t="s">
        <v>6797</v>
      </c>
      <c r="E1413" s="97" t="s">
        <v>6798</v>
      </c>
      <c r="F1413" s="97" t="s">
        <v>1758</v>
      </c>
      <c r="G1413" s="97"/>
      <c r="H1413" s="97" t="s">
        <v>151</v>
      </c>
      <c r="I1413" s="97" t="s">
        <v>6799</v>
      </c>
      <c r="J1413" s="97" t="s">
        <v>153</v>
      </c>
      <c r="K1413" s="97">
        <v>80131.093999999997</v>
      </c>
      <c r="L1413" s="97">
        <v>125595.273</v>
      </c>
      <c r="M1413" s="97">
        <v>480107.2402</v>
      </c>
      <c r="N1413" s="97">
        <v>625646.27130000002</v>
      </c>
      <c r="O1413" s="97">
        <v>52.369250979999997</v>
      </c>
      <c r="P1413" s="97">
        <v>-9.7606293550000007</v>
      </c>
    </row>
    <row r="1414" spans="1:16" x14ac:dyDescent="0.3">
      <c r="A1414" s="97" t="s">
        <v>6800</v>
      </c>
      <c r="B1414" s="97" t="s">
        <v>608</v>
      </c>
      <c r="C1414" s="97" t="s">
        <v>6801</v>
      </c>
      <c r="D1414" s="97" t="s">
        <v>6802</v>
      </c>
      <c r="E1414" s="97" t="s">
        <v>6803</v>
      </c>
      <c r="F1414" s="97" t="s">
        <v>137</v>
      </c>
      <c r="G1414" s="97"/>
      <c r="H1414" s="97" t="s">
        <v>138</v>
      </c>
      <c r="I1414" s="97" t="s">
        <v>6804</v>
      </c>
      <c r="J1414" s="97" t="s">
        <v>140</v>
      </c>
      <c r="K1414" s="97">
        <v>165735.859</v>
      </c>
      <c r="L1414" s="97">
        <v>76138.391000000003</v>
      </c>
      <c r="M1414" s="97">
        <v>565693.29729999998</v>
      </c>
      <c r="N1414" s="97">
        <v>576199.576</v>
      </c>
      <c r="O1414" s="97">
        <v>51.936845220000002</v>
      </c>
      <c r="P1414" s="97">
        <v>-8.4989192619999994</v>
      </c>
    </row>
    <row r="1415" spans="1:16" x14ac:dyDescent="0.3">
      <c r="A1415" s="97" t="s">
        <v>6805</v>
      </c>
      <c r="B1415" s="97" t="s">
        <v>5740</v>
      </c>
      <c r="C1415" s="97" t="s">
        <v>6806</v>
      </c>
      <c r="D1415" s="97" t="s">
        <v>1453</v>
      </c>
      <c r="E1415" s="97" t="s">
        <v>719</v>
      </c>
      <c r="F1415" s="97" t="s">
        <v>137</v>
      </c>
      <c r="G1415" s="97"/>
      <c r="H1415" s="97" t="s">
        <v>138</v>
      </c>
      <c r="I1415" s="97" t="s">
        <v>6807</v>
      </c>
      <c r="J1415" s="97" t="s">
        <v>140</v>
      </c>
      <c r="K1415" s="97">
        <v>133336.875</v>
      </c>
      <c r="L1415" s="97">
        <v>93974.866999999998</v>
      </c>
      <c r="M1415" s="97">
        <v>533301.38780000003</v>
      </c>
      <c r="N1415" s="97">
        <v>594032.38659999997</v>
      </c>
      <c r="O1415" s="97">
        <v>52.094182089999997</v>
      </c>
      <c r="P1415" s="97">
        <v>-8.9734088619999994</v>
      </c>
    </row>
    <row r="1416" spans="1:16" x14ac:dyDescent="0.3">
      <c r="A1416" s="97" t="s">
        <v>6808</v>
      </c>
      <c r="B1416" s="97" t="s">
        <v>6809</v>
      </c>
      <c r="C1416" s="97" t="s">
        <v>6810</v>
      </c>
      <c r="D1416" s="97" t="s">
        <v>6811</v>
      </c>
      <c r="E1416" s="97" t="s">
        <v>2288</v>
      </c>
      <c r="F1416" s="97" t="s">
        <v>138</v>
      </c>
      <c r="G1416" s="97"/>
      <c r="H1416" s="97" t="s">
        <v>138</v>
      </c>
      <c r="I1416" s="97" t="s">
        <v>6812</v>
      </c>
      <c r="J1416" s="97" t="s">
        <v>140</v>
      </c>
      <c r="K1416" s="97">
        <v>179262.42199999999</v>
      </c>
      <c r="L1416" s="97">
        <v>61199.788999999997</v>
      </c>
      <c r="M1416" s="97">
        <v>579216.86640000006</v>
      </c>
      <c r="N1416" s="97">
        <v>561264.11780000001</v>
      </c>
      <c r="O1416" s="97">
        <v>51.803258739999997</v>
      </c>
      <c r="P1416" s="97">
        <v>-8.3013524990000001</v>
      </c>
    </row>
    <row r="1417" spans="1:16" x14ac:dyDescent="0.3">
      <c r="A1417" s="97" t="s">
        <v>6813</v>
      </c>
      <c r="B1417" s="97" t="s">
        <v>6814</v>
      </c>
      <c r="C1417" s="97" t="s">
        <v>6815</v>
      </c>
      <c r="D1417" s="97" t="s">
        <v>6815</v>
      </c>
      <c r="E1417" s="97" t="s">
        <v>818</v>
      </c>
      <c r="F1417" s="97" t="s">
        <v>586</v>
      </c>
      <c r="G1417" s="97"/>
      <c r="H1417" s="97" t="s">
        <v>540</v>
      </c>
      <c r="I1417" s="97" t="s">
        <v>6816</v>
      </c>
      <c r="J1417" s="97" t="s">
        <v>542</v>
      </c>
      <c r="K1417" s="97">
        <v>168219.234</v>
      </c>
      <c r="L1417" s="97">
        <v>140641.891</v>
      </c>
      <c r="M1417" s="97">
        <v>568176.48690000002</v>
      </c>
      <c r="N1417" s="97">
        <v>640689.16890000005</v>
      </c>
      <c r="O1417" s="97">
        <v>52.516646790000003</v>
      </c>
      <c r="P1417" s="97">
        <v>-8.4688742829999999</v>
      </c>
    </row>
    <row r="1418" spans="1:16" x14ac:dyDescent="0.3">
      <c r="A1418" s="97" t="s">
        <v>6817</v>
      </c>
      <c r="B1418" s="97" t="s">
        <v>6818</v>
      </c>
      <c r="C1418" s="97" t="s">
        <v>6818</v>
      </c>
      <c r="D1418" s="97" t="s">
        <v>888</v>
      </c>
      <c r="E1418" s="97" t="s">
        <v>1666</v>
      </c>
      <c r="F1418" s="97"/>
      <c r="G1418" s="97"/>
      <c r="H1418" s="97" t="s">
        <v>175</v>
      </c>
      <c r="I1418" s="97" t="s">
        <v>6819</v>
      </c>
      <c r="J1418" s="97" t="s">
        <v>198</v>
      </c>
      <c r="K1418" s="97">
        <v>312245.90600000002</v>
      </c>
      <c r="L1418" s="97">
        <v>236588.75</v>
      </c>
      <c r="M1418" s="97">
        <v>712172.64890000003</v>
      </c>
      <c r="N1418" s="97">
        <v>736614.5882</v>
      </c>
      <c r="O1418" s="97">
        <v>53.367807599999999</v>
      </c>
      <c r="P1418" s="97">
        <v>-6.3144745230000003</v>
      </c>
    </row>
    <row r="1419" spans="1:16" x14ac:dyDescent="0.3">
      <c r="A1419" s="97" t="s">
        <v>6820</v>
      </c>
      <c r="B1419" s="97" t="s">
        <v>6821</v>
      </c>
      <c r="C1419" s="97" t="s">
        <v>6822</v>
      </c>
      <c r="D1419" s="97" t="s">
        <v>6823</v>
      </c>
      <c r="E1419" s="97" t="s">
        <v>319</v>
      </c>
      <c r="F1419" s="97"/>
      <c r="G1419" s="97"/>
      <c r="H1419" s="97" t="s">
        <v>307</v>
      </c>
      <c r="I1419" s="97" t="s">
        <v>6824</v>
      </c>
      <c r="J1419" s="97" t="s">
        <v>309</v>
      </c>
      <c r="K1419" s="97">
        <v>161825.266</v>
      </c>
      <c r="L1419" s="97">
        <v>269747.68800000002</v>
      </c>
      <c r="M1419" s="97">
        <v>561784.5906</v>
      </c>
      <c r="N1419" s="97">
        <v>769767.18460000004</v>
      </c>
      <c r="O1419" s="97">
        <v>53.676242389999999</v>
      </c>
      <c r="P1419" s="97">
        <v>-8.5783964200000007</v>
      </c>
    </row>
    <row r="1420" spans="1:16" x14ac:dyDescent="0.3">
      <c r="A1420" s="97" t="s">
        <v>6825</v>
      </c>
      <c r="B1420" s="97" t="s">
        <v>5713</v>
      </c>
      <c r="C1420" s="97" t="s">
        <v>6826</v>
      </c>
      <c r="D1420" s="97" t="s">
        <v>6827</v>
      </c>
      <c r="E1420" s="97" t="s">
        <v>515</v>
      </c>
      <c r="F1420" s="97"/>
      <c r="G1420" s="97"/>
      <c r="H1420" s="97" t="s">
        <v>515</v>
      </c>
      <c r="I1420" s="97" t="s">
        <v>6828</v>
      </c>
      <c r="J1420" s="97" t="s">
        <v>517</v>
      </c>
      <c r="K1420" s="97">
        <v>304249.04200000002</v>
      </c>
      <c r="L1420" s="97">
        <v>121746.504</v>
      </c>
      <c r="M1420" s="97">
        <v>704176.89690000005</v>
      </c>
      <c r="N1420" s="97">
        <v>621797.1226</v>
      </c>
      <c r="O1420" s="97">
        <v>52.337877630000001</v>
      </c>
      <c r="P1420" s="97">
        <v>-6.4712566909999998</v>
      </c>
    </row>
    <row r="1421" spans="1:16" x14ac:dyDescent="0.3">
      <c r="A1421" s="97" t="s">
        <v>6829</v>
      </c>
      <c r="B1421" s="97" t="s">
        <v>6830</v>
      </c>
      <c r="C1421" s="97" t="s">
        <v>6831</v>
      </c>
      <c r="D1421" s="97" t="s">
        <v>6832</v>
      </c>
      <c r="E1421" s="97" t="s">
        <v>6833</v>
      </c>
      <c r="F1421" s="97" t="s">
        <v>210</v>
      </c>
      <c r="G1421" s="97"/>
      <c r="H1421" s="97" t="s">
        <v>211</v>
      </c>
      <c r="I1421" s="97" t="s">
        <v>6834</v>
      </c>
      <c r="J1421" s="97" t="s">
        <v>213</v>
      </c>
      <c r="K1421" s="97">
        <v>235346.78099999999</v>
      </c>
      <c r="L1421" s="97">
        <v>168788.75</v>
      </c>
      <c r="M1421" s="97">
        <v>635289.72660000005</v>
      </c>
      <c r="N1421" s="97">
        <v>668829.60369999998</v>
      </c>
      <c r="O1421" s="97">
        <v>52.769349099999999</v>
      </c>
      <c r="P1421" s="97">
        <v>-7.4770502649999999</v>
      </c>
    </row>
    <row r="1422" spans="1:16" x14ac:dyDescent="0.3">
      <c r="A1422" s="97" t="s">
        <v>6835</v>
      </c>
      <c r="B1422" s="97" t="s">
        <v>6836</v>
      </c>
      <c r="C1422" s="97" t="s">
        <v>6837</v>
      </c>
      <c r="D1422" s="97" t="s">
        <v>6838</v>
      </c>
      <c r="E1422" s="97" t="s">
        <v>275</v>
      </c>
      <c r="F1422" s="97"/>
      <c r="G1422" s="97"/>
      <c r="H1422" s="97" t="s">
        <v>276</v>
      </c>
      <c r="I1422" s="97" t="s">
        <v>6839</v>
      </c>
      <c r="J1422" s="97" t="s">
        <v>278</v>
      </c>
      <c r="K1422" s="97">
        <v>224824.391</v>
      </c>
      <c r="L1422" s="97">
        <v>253926.75</v>
      </c>
      <c r="M1422" s="97">
        <v>624770.05850000004</v>
      </c>
      <c r="N1422" s="97">
        <v>753949.3186</v>
      </c>
      <c r="O1422" s="97">
        <v>53.534907480000001</v>
      </c>
      <c r="P1422" s="97">
        <v>-7.626351809</v>
      </c>
    </row>
    <row r="1423" spans="1:16" x14ac:dyDescent="0.3">
      <c r="A1423" s="97" t="s">
        <v>6840</v>
      </c>
      <c r="B1423" s="97" t="s">
        <v>6841</v>
      </c>
      <c r="C1423" s="97" t="s">
        <v>6841</v>
      </c>
      <c r="D1423" s="97" t="s">
        <v>6842</v>
      </c>
      <c r="E1423" s="97" t="s">
        <v>586</v>
      </c>
      <c r="F1423" s="97"/>
      <c r="G1423" s="97"/>
      <c r="H1423" s="97" t="s">
        <v>540</v>
      </c>
      <c r="I1423" s="97" t="s">
        <v>6843</v>
      </c>
      <c r="J1423" s="97" t="s">
        <v>542</v>
      </c>
      <c r="K1423" s="97">
        <v>125853.883</v>
      </c>
      <c r="L1423" s="97">
        <v>146768.82800000001</v>
      </c>
      <c r="M1423" s="97">
        <v>525820.29480000003</v>
      </c>
      <c r="N1423" s="97">
        <v>646815.01549999998</v>
      </c>
      <c r="O1423" s="97">
        <v>52.567579780000003</v>
      </c>
      <c r="P1423" s="97">
        <v>-9.0942124579999994</v>
      </c>
    </row>
    <row r="1424" spans="1:16" x14ac:dyDescent="0.3">
      <c r="A1424" s="97" t="s">
        <v>6844</v>
      </c>
      <c r="B1424" s="97" t="s">
        <v>6845</v>
      </c>
      <c r="C1424" s="97" t="s">
        <v>6846</v>
      </c>
      <c r="D1424" s="97" t="s">
        <v>6847</v>
      </c>
      <c r="E1424" s="97" t="s">
        <v>6848</v>
      </c>
      <c r="F1424" s="97" t="s">
        <v>380</v>
      </c>
      <c r="G1424" s="97"/>
      <c r="H1424" s="97" t="s">
        <v>381</v>
      </c>
      <c r="I1424" s="97" t="s">
        <v>6849</v>
      </c>
      <c r="J1424" s="97" t="s">
        <v>383</v>
      </c>
      <c r="K1424" s="97">
        <v>223895.81299999999</v>
      </c>
      <c r="L1424" s="97">
        <v>315804.09399999998</v>
      </c>
      <c r="M1424" s="97">
        <v>623842.01040000003</v>
      </c>
      <c r="N1424" s="97">
        <v>815813.33570000005</v>
      </c>
      <c r="O1424" s="97">
        <v>54.090863059999997</v>
      </c>
      <c r="P1424" s="97">
        <v>-7.6355601340000003</v>
      </c>
    </row>
    <row r="1425" spans="1:16" x14ac:dyDescent="0.3">
      <c r="A1425" s="97" t="s">
        <v>6850</v>
      </c>
      <c r="B1425" s="97" t="s">
        <v>1496</v>
      </c>
      <c r="C1425" s="97" t="s">
        <v>6851</v>
      </c>
      <c r="D1425" s="97" t="s">
        <v>6852</v>
      </c>
      <c r="E1425" s="97" t="s">
        <v>260</v>
      </c>
      <c r="F1425" s="97" t="s">
        <v>202</v>
      </c>
      <c r="G1425" s="97"/>
      <c r="H1425" s="97" t="s">
        <v>262</v>
      </c>
      <c r="I1425" s="97" t="s">
        <v>6853</v>
      </c>
      <c r="J1425" s="97" t="s">
        <v>264</v>
      </c>
      <c r="K1425" s="97">
        <v>258496.31299999999</v>
      </c>
      <c r="L1425" s="97">
        <v>183588.125</v>
      </c>
      <c r="M1425" s="97">
        <v>658434.35149999999</v>
      </c>
      <c r="N1425" s="97">
        <v>683625.66700000002</v>
      </c>
      <c r="O1425" s="97">
        <v>52.900309200000002</v>
      </c>
      <c r="P1425" s="97">
        <v>-7.1314616300000004</v>
      </c>
    </row>
    <row r="1426" spans="1:16" x14ac:dyDescent="0.3">
      <c r="A1426" s="97" t="s">
        <v>6854</v>
      </c>
      <c r="B1426" s="97" t="s">
        <v>6855</v>
      </c>
      <c r="C1426" s="97" t="s">
        <v>6856</v>
      </c>
      <c r="D1426" s="97" t="s">
        <v>6857</v>
      </c>
      <c r="E1426" s="97" t="s">
        <v>514</v>
      </c>
      <c r="F1426" s="97"/>
      <c r="G1426" s="97"/>
      <c r="H1426" s="97" t="s">
        <v>515</v>
      </c>
      <c r="I1426" s="97" t="s">
        <v>6858</v>
      </c>
      <c r="J1426" s="97" t="s">
        <v>517</v>
      </c>
      <c r="K1426" s="97">
        <v>291850.70199999999</v>
      </c>
      <c r="L1426" s="97">
        <v>120035.39</v>
      </c>
      <c r="M1426" s="97">
        <v>691781.21779999998</v>
      </c>
      <c r="N1426" s="97">
        <v>620086.44310000003</v>
      </c>
      <c r="O1426" s="97">
        <v>52.324718689999997</v>
      </c>
      <c r="P1426" s="97">
        <v>-6.6535657300000004</v>
      </c>
    </row>
    <row r="1427" spans="1:16" x14ac:dyDescent="0.3">
      <c r="A1427" s="97" t="s">
        <v>6859</v>
      </c>
      <c r="B1427" s="97" t="s">
        <v>6860</v>
      </c>
      <c r="C1427" s="97" t="s">
        <v>6861</v>
      </c>
      <c r="D1427" s="97" t="s">
        <v>6862</v>
      </c>
      <c r="E1427" s="97" t="s">
        <v>6863</v>
      </c>
      <c r="F1427" s="97" t="s">
        <v>706</v>
      </c>
      <c r="G1427" s="97"/>
      <c r="H1427" s="97" t="s">
        <v>307</v>
      </c>
      <c r="I1427" s="97" t="s">
        <v>6864</v>
      </c>
      <c r="J1427" s="97" t="s">
        <v>309</v>
      </c>
      <c r="K1427" s="97">
        <v>157410.516</v>
      </c>
      <c r="L1427" s="97">
        <v>220092.75</v>
      </c>
      <c r="M1427" s="97">
        <v>557370.52549999999</v>
      </c>
      <c r="N1427" s="97">
        <v>720122.9693</v>
      </c>
      <c r="O1427" s="97">
        <v>53.229788249999999</v>
      </c>
      <c r="P1427" s="97">
        <v>-8.6384733259999997</v>
      </c>
    </row>
    <row r="1428" spans="1:16" x14ac:dyDescent="0.3">
      <c r="A1428" s="97" t="s">
        <v>6865</v>
      </c>
      <c r="B1428" s="97" t="s">
        <v>6866</v>
      </c>
      <c r="C1428" s="97" t="s">
        <v>6867</v>
      </c>
      <c r="D1428" s="97" t="s">
        <v>6868</v>
      </c>
      <c r="E1428" s="97" t="s">
        <v>491</v>
      </c>
      <c r="F1428" s="97" t="s">
        <v>436</v>
      </c>
      <c r="G1428" s="97"/>
      <c r="H1428" s="97" t="s">
        <v>437</v>
      </c>
      <c r="I1428" s="97" t="s">
        <v>6869</v>
      </c>
      <c r="J1428" s="97" t="s">
        <v>439</v>
      </c>
      <c r="K1428" s="97">
        <v>169237.65599999999</v>
      </c>
      <c r="L1428" s="97">
        <v>391588.90600000002</v>
      </c>
      <c r="M1428" s="97">
        <v>569196.03209999995</v>
      </c>
      <c r="N1428" s="97">
        <v>891582.10880000005</v>
      </c>
      <c r="O1428" s="97">
        <v>54.771274980000001</v>
      </c>
      <c r="P1428" s="97">
        <v>-8.4787252899999999</v>
      </c>
    </row>
    <row r="1429" spans="1:16" x14ac:dyDescent="0.3">
      <c r="A1429" s="97" t="s">
        <v>6870</v>
      </c>
      <c r="B1429" s="97" t="s">
        <v>6871</v>
      </c>
      <c r="C1429" s="97" t="s">
        <v>6872</v>
      </c>
      <c r="D1429" s="97" t="s">
        <v>6873</v>
      </c>
      <c r="E1429" s="97" t="s">
        <v>6874</v>
      </c>
      <c r="F1429" s="97" t="s">
        <v>6875</v>
      </c>
      <c r="G1429" s="97" t="s">
        <v>6876</v>
      </c>
      <c r="H1429" s="97" t="s">
        <v>515</v>
      </c>
      <c r="I1429" s="97" t="s">
        <v>6877</v>
      </c>
      <c r="J1429" s="97" t="s">
        <v>517</v>
      </c>
      <c r="K1429" s="97">
        <v>278274.09399999998</v>
      </c>
      <c r="L1429" s="97">
        <v>106297.414</v>
      </c>
      <c r="M1429" s="97">
        <v>678207.46030000004</v>
      </c>
      <c r="N1429" s="97">
        <v>606351.49820000003</v>
      </c>
      <c r="O1429" s="97">
        <v>52.203387229999997</v>
      </c>
      <c r="P1429" s="97">
        <v>-6.8558282640000003</v>
      </c>
    </row>
    <row r="1430" spans="1:16" x14ac:dyDescent="0.3">
      <c r="A1430" s="97" t="s">
        <v>6878</v>
      </c>
      <c r="B1430" s="97" t="s">
        <v>2209</v>
      </c>
      <c r="C1430" s="97" t="s">
        <v>2209</v>
      </c>
      <c r="D1430" s="97" t="s">
        <v>2353</v>
      </c>
      <c r="E1430" s="97" t="s">
        <v>706</v>
      </c>
      <c r="F1430" s="97"/>
      <c r="G1430" s="97"/>
      <c r="H1430" s="97" t="s">
        <v>307</v>
      </c>
      <c r="I1430" s="97" t="s">
        <v>6879</v>
      </c>
      <c r="J1430" s="97" t="s">
        <v>309</v>
      </c>
      <c r="K1430" s="97">
        <v>88375.3</v>
      </c>
      <c r="L1430" s="97">
        <v>209318.8</v>
      </c>
      <c r="M1430" s="97">
        <v>488350.12540000002</v>
      </c>
      <c r="N1430" s="97">
        <v>709351.71310000005</v>
      </c>
      <c r="O1430" s="97">
        <v>53.12300913</v>
      </c>
      <c r="P1430" s="97">
        <v>-9.668119763</v>
      </c>
    </row>
    <row r="1431" spans="1:16" x14ac:dyDescent="0.3">
      <c r="A1431" s="97" t="s">
        <v>6880</v>
      </c>
      <c r="B1431" s="97" t="s">
        <v>6881</v>
      </c>
      <c r="C1431" s="97" t="s">
        <v>6881</v>
      </c>
      <c r="D1431" s="97" t="s">
        <v>5931</v>
      </c>
      <c r="E1431" s="97" t="s">
        <v>5926</v>
      </c>
      <c r="F1431" s="97" t="s">
        <v>1666</v>
      </c>
      <c r="G1431" s="97"/>
      <c r="H1431" s="97" t="s">
        <v>175</v>
      </c>
      <c r="I1431" s="97" t="s">
        <v>5932</v>
      </c>
      <c r="J1431" s="97" t="s">
        <v>198</v>
      </c>
      <c r="K1431" s="97">
        <v>314162.027</v>
      </c>
      <c r="L1431" s="97">
        <v>236172.65599999999</v>
      </c>
      <c r="M1431" s="97">
        <v>714088.35490000003</v>
      </c>
      <c r="N1431" s="97">
        <v>736198.5736</v>
      </c>
      <c r="O1431" s="97">
        <v>53.363660760000002</v>
      </c>
      <c r="P1431" s="97">
        <v>-6.2858528490000003</v>
      </c>
    </row>
    <row r="1432" spans="1:16" x14ac:dyDescent="0.3">
      <c r="A1432" s="97" t="s">
        <v>6882</v>
      </c>
      <c r="B1432" s="97" t="s">
        <v>6883</v>
      </c>
      <c r="C1432" s="97" t="s">
        <v>6884</v>
      </c>
      <c r="D1432" s="97" t="s">
        <v>686</v>
      </c>
      <c r="E1432" s="97" t="s">
        <v>165</v>
      </c>
      <c r="F1432" s="97" t="s">
        <v>166</v>
      </c>
      <c r="G1432" s="97"/>
      <c r="H1432" s="97" t="s">
        <v>167</v>
      </c>
      <c r="I1432" s="97" t="s">
        <v>6885</v>
      </c>
      <c r="J1432" s="97" t="s">
        <v>169</v>
      </c>
      <c r="K1432" s="97">
        <v>274417.875</v>
      </c>
      <c r="L1432" s="97">
        <v>144437.71900000001</v>
      </c>
      <c r="M1432" s="97">
        <v>674352.27520000003</v>
      </c>
      <c r="N1432" s="97">
        <v>644483.60919999995</v>
      </c>
      <c r="O1432" s="97">
        <v>52.546605100000001</v>
      </c>
      <c r="P1432" s="97">
        <v>-6.9037648689999997</v>
      </c>
    </row>
    <row r="1433" spans="1:16" x14ac:dyDescent="0.3">
      <c r="A1433" s="97" t="s">
        <v>6886</v>
      </c>
      <c r="B1433" s="97" t="s">
        <v>6887</v>
      </c>
      <c r="C1433" s="97" t="s">
        <v>6887</v>
      </c>
      <c r="D1433" s="97" t="s">
        <v>6888</v>
      </c>
      <c r="E1433" s="97" t="s">
        <v>2015</v>
      </c>
      <c r="F1433" s="97" t="s">
        <v>706</v>
      </c>
      <c r="G1433" s="97"/>
      <c r="H1433" s="97" t="s">
        <v>307</v>
      </c>
      <c r="I1433" s="97" t="s">
        <v>6889</v>
      </c>
      <c r="J1433" s="97" t="s">
        <v>309</v>
      </c>
      <c r="K1433" s="97">
        <v>93046.414000000004</v>
      </c>
      <c r="L1433" s="97">
        <v>238452.90599999999</v>
      </c>
      <c r="M1433" s="97">
        <v>493020.39020000002</v>
      </c>
      <c r="N1433" s="97">
        <v>738479.51549999998</v>
      </c>
      <c r="O1433" s="97">
        <v>53.385636980000001</v>
      </c>
      <c r="P1433" s="97">
        <v>-9.608159637</v>
      </c>
    </row>
    <row r="1434" spans="1:16" x14ac:dyDescent="0.3">
      <c r="A1434" s="97" t="s">
        <v>6890</v>
      </c>
      <c r="B1434" s="97" t="s">
        <v>6891</v>
      </c>
      <c r="C1434" s="97" t="s">
        <v>6892</v>
      </c>
      <c r="D1434" s="97" t="s">
        <v>6893</v>
      </c>
      <c r="E1434" s="97" t="s">
        <v>6894</v>
      </c>
      <c r="F1434" s="97" t="s">
        <v>1666</v>
      </c>
      <c r="G1434" s="97"/>
      <c r="H1434" s="97" t="s">
        <v>175</v>
      </c>
      <c r="I1434" s="97" t="s">
        <v>6895</v>
      </c>
      <c r="J1434" s="97" t="s">
        <v>198</v>
      </c>
      <c r="K1434" s="97">
        <v>313368.50599999999</v>
      </c>
      <c r="L1434" s="97">
        <v>236760.66099999999</v>
      </c>
      <c r="M1434" s="97">
        <v>713295.00800000003</v>
      </c>
      <c r="N1434" s="97">
        <v>736786.45620000002</v>
      </c>
      <c r="O1434" s="97">
        <v>53.369112209999997</v>
      </c>
      <c r="P1434" s="97">
        <v>-6.2975563179999998</v>
      </c>
    </row>
    <row r="1435" spans="1:16" x14ac:dyDescent="0.3">
      <c r="A1435" s="97" t="s">
        <v>6896</v>
      </c>
      <c r="B1435" s="97" t="s">
        <v>6897</v>
      </c>
      <c r="C1435" s="97" t="s">
        <v>6898</v>
      </c>
      <c r="D1435" s="97" t="s">
        <v>6899</v>
      </c>
      <c r="E1435" s="97" t="s">
        <v>6894</v>
      </c>
      <c r="F1435" s="97" t="s">
        <v>1666</v>
      </c>
      <c r="G1435" s="97"/>
      <c r="H1435" s="97" t="s">
        <v>175</v>
      </c>
      <c r="I1435" s="97" t="s">
        <v>6900</v>
      </c>
      <c r="J1435" s="97" t="s">
        <v>198</v>
      </c>
      <c r="K1435" s="97">
        <v>312733.75</v>
      </c>
      <c r="L1435" s="97">
        <v>236835</v>
      </c>
      <c r="M1435" s="97">
        <v>712660.38910000003</v>
      </c>
      <c r="N1435" s="97">
        <v>736860.78249999997</v>
      </c>
      <c r="O1435" s="97">
        <v>53.369915470000002</v>
      </c>
      <c r="P1435" s="97">
        <v>-6.3070614540000003</v>
      </c>
    </row>
    <row r="1436" spans="1:16" x14ac:dyDescent="0.3">
      <c r="A1436" s="97" t="s">
        <v>6901</v>
      </c>
      <c r="B1436" s="97" t="s">
        <v>6902</v>
      </c>
      <c r="C1436" s="97" t="s">
        <v>6903</v>
      </c>
      <c r="D1436" s="97" t="s">
        <v>5926</v>
      </c>
      <c r="E1436" s="97" t="s">
        <v>1666</v>
      </c>
      <c r="F1436" s="97">
        <v>107</v>
      </c>
      <c r="G1436" s="97"/>
      <c r="H1436" s="97" t="s">
        <v>175</v>
      </c>
      <c r="I1436" s="97" t="s">
        <v>6904</v>
      </c>
      <c r="J1436" s="97" t="s">
        <v>198</v>
      </c>
      <c r="K1436" s="97">
        <v>312725.59600000002</v>
      </c>
      <c r="L1436" s="97">
        <v>236881.12700000001</v>
      </c>
      <c r="M1436" s="97">
        <v>712652.23710000003</v>
      </c>
      <c r="N1436" s="97">
        <v>736906.8996</v>
      </c>
      <c r="O1436" s="97">
        <v>53.370331479999997</v>
      </c>
      <c r="P1436" s="97">
        <v>-6.3071674670000002</v>
      </c>
    </row>
    <row r="1437" spans="1:16" x14ac:dyDescent="0.3">
      <c r="A1437" s="97" t="s">
        <v>6905</v>
      </c>
      <c r="B1437" s="97" t="s">
        <v>6906</v>
      </c>
      <c r="C1437" s="97" t="s">
        <v>6907</v>
      </c>
      <c r="D1437" s="97" t="s">
        <v>6908</v>
      </c>
      <c r="E1437" s="97" t="s">
        <v>925</v>
      </c>
      <c r="F1437" s="97" t="s">
        <v>436</v>
      </c>
      <c r="G1437" s="97"/>
      <c r="H1437" s="97" t="s">
        <v>437</v>
      </c>
      <c r="I1437" s="97" t="s">
        <v>6909</v>
      </c>
      <c r="J1437" s="97" t="s">
        <v>439</v>
      </c>
      <c r="K1437" s="97">
        <v>227963.03099999999</v>
      </c>
      <c r="L1437" s="97">
        <v>399674.59399999998</v>
      </c>
      <c r="M1437" s="97">
        <v>627908.7977</v>
      </c>
      <c r="N1437" s="97">
        <v>899665.74340000004</v>
      </c>
      <c r="O1437" s="97">
        <v>54.844071360000001</v>
      </c>
      <c r="P1437" s="97">
        <v>-7.5654885429999998</v>
      </c>
    </row>
    <row r="1438" spans="1:16" x14ac:dyDescent="0.3">
      <c r="A1438" s="97" t="s">
        <v>6910</v>
      </c>
      <c r="B1438" s="97" t="s">
        <v>6911</v>
      </c>
      <c r="C1438" s="97" t="s">
        <v>6912</v>
      </c>
      <c r="D1438" s="97" t="s">
        <v>6913</v>
      </c>
      <c r="E1438" s="97" t="s">
        <v>5730</v>
      </c>
      <c r="F1438" s="97" t="s">
        <v>6914</v>
      </c>
      <c r="G1438" s="97" t="s">
        <v>182</v>
      </c>
      <c r="H1438" s="97" t="s">
        <v>175</v>
      </c>
      <c r="I1438" s="97" t="s">
        <v>6915</v>
      </c>
      <c r="J1438" s="97" t="s">
        <v>659</v>
      </c>
      <c r="K1438" s="97">
        <v>319775.71899999998</v>
      </c>
      <c r="L1438" s="97">
        <v>227203.641</v>
      </c>
      <c r="M1438" s="97">
        <v>719700.79</v>
      </c>
      <c r="N1438" s="97">
        <v>727231.46100000001</v>
      </c>
      <c r="O1438" s="97">
        <v>53.28187286</v>
      </c>
      <c r="P1438" s="97">
        <v>-6.2049564310000003</v>
      </c>
    </row>
    <row r="1439" spans="1:16" x14ac:dyDescent="0.3">
      <c r="A1439" s="97" t="s">
        <v>6916</v>
      </c>
      <c r="B1439" s="97" t="s">
        <v>6917</v>
      </c>
      <c r="C1439" s="97" t="s">
        <v>6918</v>
      </c>
      <c r="D1439" s="97" t="s">
        <v>512</v>
      </c>
      <c r="E1439" s="97" t="s">
        <v>513</v>
      </c>
      <c r="F1439" s="97"/>
      <c r="G1439" s="97"/>
      <c r="H1439" s="97" t="s">
        <v>515</v>
      </c>
      <c r="I1439" s="97" t="s">
        <v>6919</v>
      </c>
      <c r="J1439" s="97" t="s">
        <v>213</v>
      </c>
      <c r="K1439" s="97">
        <v>267912.68800000002</v>
      </c>
      <c r="L1439" s="97">
        <v>125931.164</v>
      </c>
      <c r="M1439" s="97">
        <v>667848.39040000003</v>
      </c>
      <c r="N1439" s="97">
        <v>625981.07490000001</v>
      </c>
      <c r="O1439" s="97">
        <v>52.381173650000001</v>
      </c>
      <c r="P1439" s="97">
        <v>-7.003402694</v>
      </c>
    </row>
    <row r="1440" spans="1:16" x14ac:dyDescent="0.3">
      <c r="A1440" s="97" t="s">
        <v>6920</v>
      </c>
      <c r="B1440" s="97" t="s">
        <v>6921</v>
      </c>
      <c r="C1440" s="97" t="s">
        <v>6922</v>
      </c>
      <c r="D1440" s="97" t="s">
        <v>4444</v>
      </c>
      <c r="E1440" s="97" t="s">
        <v>182</v>
      </c>
      <c r="F1440" s="97" t="s">
        <v>6923</v>
      </c>
      <c r="G1440" s="97"/>
      <c r="H1440" s="97" t="s">
        <v>175</v>
      </c>
      <c r="I1440" s="97" t="s">
        <v>6924</v>
      </c>
      <c r="J1440" s="97" t="s">
        <v>177</v>
      </c>
      <c r="K1440" s="97">
        <v>318849.93800000002</v>
      </c>
      <c r="L1440" s="97">
        <v>257116.359</v>
      </c>
      <c r="M1440" s="97">
        <v>718775.36730000004</v>
      </c>
      <c r="N1440" s="97">
        <v>757137.73970000003</v>
      </c>
      <c r="O1440" s="97">
        <v>53.550712449999999</v>
      </c>
      <c r="P1440" s="97">
        <v>-6.2075630630000003</v>
      </c>
    </row>
    <row r="1441" spans="1:16" x14ac:dyDescent="0.3">
      <c r="A1441" s="97" t="s">
        <v>6925</v>
      </c>
      <c r="B1441" s="97" t="s">
        <v>6926</v>
      </c>
      <c r="C1441" s="97" t="s">
        <v>6927</v>
      </c>
      <c r="D1441" s="97" t="s">
        <v>6928</v>
      </c>
      <c r="E1441" s="97" t="s">
        <v>2494</v>
      </c>
      <c r="F1441" s="97" t="s">
        <v>306</v>
      </c>
      <c r="G1441" s="97"/>
      <c r="H1441" s="97" t="s">
        <v>307</v>
      </c>
      <c r="I1441" s="97" t="s">
        <v>6929</v>
      </c>
      <c r="J1441" s="97" t="s">
        <v>309</v>
      </c>
      <c r="K1441" s="97">
        <v>145506.68799999999</v>
      </c>
      <c r="L1441" s="97">
        <v>195892.06299999999</v>
      </c>
      <c r="M1441" s="97">
        <v>545469.13170000003</v>
      </c>
      <c r="N1441" s="97">
        <v>695927.56059999997</v>
      </c>
      <c r="O1441" s="97">
        <v>53.01127159</v>
      </c>
      <c r="P1441" s="97">
        <v>-8.8125953429999999</v>
      </c>
    </row>
    <row r="1442" spans="1:16" x14ac:dyDescent="0.3">
      <c r="A1442" s="97" t="s">
        <v>6930</v>
      </c>
      <c r="B1442" s="97" t="s">
        <v>1496</v>
      </c>
      <c r="C1442" s="97" t="s">
        <v>1496</v>
      </c>
      <c r="D1442" s="97" t="s">
        <v>1713</v>
      </c>
      <c r="E1442" s="97" t="s">
        <v>5780</v>
      </c>
      <c r="F1442" s="97" t="s">
        <v>380</v>
      </c>
      <c r="G1442" s="97"/>
      <c r="H1442" s="97" t="s">
        <v>381</v>
      </c>
      <c r="I1442" s="97" t="s">
        <v>6931</v>
      </c>
      <c r="J1442" s="97" t="s">
        <v>383</v>
      </c>
      <c r="K1442" s="97">
        <v>236935.32800000001</v>
      </c>
      <c r="L1442" s="97">
        <v>296511.06300000002</v>
      </c>
      <c r="M1442" s="97">
        <v>636878.61349999998</v>
      </c>
      <c r="N1442" s="97">
        <v>796524.39210000006</v>
      </c>
      <c r="O1442" s="97">
        <v>53.916773749999997</v>
      </c>
      <c r="P1442" s="97">
        <v>-7.4386334600000001</v>
      </c>
    </row>
    <row r="1443" spans="1:16" x14ac:dyDescent="0.3">
      <c r="A1443" s="97" t="s">
        <v>6932</v>
      </c>
      <c r="B1443" s="97" t="s">
        <v>6933</v>
      </c>
      <c r="C1443" s="97" t="s">
        <v>6933</v>
      </c>
      <c r="D1443" s="97" t="s">
        <v>6934</v>
      </c>
      <c r="E1443" s="97" t="s">
        <v>6136</v>
      </c>
      <c r="F1443" s="97" t="s">
        <v>5944</v>
      </c>
      <c r="G1443" s="97"/>
      <c r="H1443" s="97" t="s">
        <v>247</v>
      </c>
      <c r="I1443" s="97" t="s">
        <v>6935</v>
      </c>
      <c r="J1443" s="97" t="s">
        <v>249</v>
      </c>
      <c r="K1443" s="97">
        <v>297683.56300000002</v>
      </c>
      <c r="L1443" s="97">
        <v>265803.59399999998</v>
      </c>
      <c r="M1443" s="97">
        <v>697613.59820000001</v>
      </c>
      <c r="N1443" s="97">
        <v>765823.2156</v>
      </c>
      <c r="O1443" s="97">
        <v>53.633098019999998</v>
      </c>
      <c r="P1443" s="97">
        <v>-6.5240691179999999</v>
      </c>
    </row>
    <row r="1444" spans="1:16" x14ac:dyDescent="0.3">
      <c r="A1444" s="97" t="s">
        <v>6936</v>
      </c>
      <c r="B1444" s="97" t="s">
        <v>4542</v>
      </c>
      <c r="C1444" s="97" t="s">
        <v>6937</v>
      </c>
      <c r="D1444" s="97" t="s">
        <v>6938</v>
      </c>
      <c r="E1444" s="97" t="s">
        <v>6730</v>
      </c>
      <c r="F1444" s="97" t="s">
        <v>6939</v>
      </c>
      <c r="G1444" s="97"/>
      <c r="H1444" s="97" t="s">
        <v>167</v>
      </c>
      <c r="I1444" s="97" t="s">
        <v>6940</v>
      </c>
      <c r="J1444" s="97" t="s">
        <v>169</v>
      </c>
      <c r="K1444" s="97">
        <v>274710.43800000002</v>
      </c>
      <c r="L1444" s="97">
        <v>136225.266</v>
      </c>
      <c r="M1444" s="97">
        <v>674644.73140000005</v>
      </c>
      <c r="N1444" s="97">
        <v>636272.92350000003</v>
      </c>
      <c r="O1444" s="97">
        <v>52.472779420000002</v>
      </c>
      <c r="P1444" s="97">
        <v>-6.9012955900000001</v>
      </c>
    </row>
    <row r="1445" spans="1:16" x14ac:dyDescent="0.3">
      <c r="A1445" s="97" t="s">
        <v>6941</v>
      </c>
      <c r="B1445" s="97" t="s">
        <v>6942</v>
      </c>
      <c r="C1445" s="97" t="s">
        <v>6943</v>
      </c>
      <c r="D1445" s="97" t="s">
        <v>6944</v>
      </c>
      <c r="E1445" s="97" t="s">
        <v>1014</v>
      </c>
      <c r="F1445" s="97" t="s">
        <v>465</v>
      </c>
      <c r="G1445" s="97"/>
      <c r="H1445" s="97" t="s">
        <v>466</v>
      </c>
      <c r="I1445" s="97" t="s">
        <v>6945</v>
      </c>
      <c r="J1445" s="97" t="s">
        <v>468</v>
      </c>
      <c r="K1445" s="97">
        <v>119098.29700000001</v>
      </c>
      <c r="L1445" s="97">
        <v>279638.375</v>
      </c>
      <c r="M1445" s="97">
        <v>519066.88069999998</v>
      </c>
      <c r="N1445" s="97">
        <v>779655.96900000004</v>
      </c>
      <c r="O1445" s="97">
        <v>53.760219659999997</v>
      </c>
      <c r="P1445" s="97">
        <v>-9.2274002750000008</v>
      </c>
    </row>
    <row r="1446" spans="1:16" x14ac:dyDescent="0.3">
      <c r="A1446" s="97" t="s">
        <v>6946</v>
      </c>
      <c r="B1446" s="97" t="s">
        <v>6947</v>
      </c>
      <c r="C1446" s="97" t="s">
        <v>6947</v>
      </c>
      <c r="D1446" s="97" t="s">
        <v>6948</v>
      </c>
      <c r="E1446" s="97" t="s">
        <v>854</v>
      </c>
      <c r="F1446" s="97" t="s">
        <v>465</v>
      </c>
      <c r="G1446" s="97"/>
      <c r="H1446" s="97" t="s">
        <v>466</v>
      </c>
      <c r="I1446" s="97" t="s">
        <v>6949</v>
      </c>
      <c r="J1446" s="97" t="s">
        <v>468</v>
      </c>
      <c r="K1446" s="97">
        <v>95242.664000000004</v>
      </c>
      <c r="L1446" s="97">
        <v>286177.65600000002</v>
      </c>
      <c r="M1446" s="97">
        <v>495216.42330000002</v>
      </c>
      <c r="N1446" s="97">
        <v>786193.96860000002</v>
      </c>
      <c r="O1446" s="97">
        <v>53.814701120000002</v>
      </c>
      <c r="P1446" s="97">
        <v>-9.5911924460000009</v>
      </c>
    </row>
    <row r="1447" spans="1:16" x14ac:dyDescent="0.3">
      <c r="A1447" s="97" t="s">
        <v>6950</v>
      </c>
      <c r="B1447" s="97" t="s">
        <v>3465</v>
      </c>
      <c r="C1447" s="97" t="s">
        <v>6951</v>
      </c>
      <c r="D1447" s="97" t="s">
        <v>6952</v>
      </c>
      <c r="E1447" s="97" t="s">
        <v>6953</v>
      </c>
      <c r="F1447" s="97" t="s">
        <v>6954</v>
      </c>
      <c r="G1447" s="97" t="s">
        <v>706</v>
      </c>
      <c r="H1447" s="97" t="s">
        <v>307</v>
      </c>
      <c r="I1447" s="97" t="s">
        <v>6955</v>
      </c>
      <c r="J1447" s="97" t="s">
        <v>309</v>
      </c>
      <c r="K1447" s="97">
        <v>174295.391</v>
      </c>
      <c r="L1447" s="97">
        <v>237384.34400000001</v>
      </c>
      <c r="M1447" s="97">
        <v>574251.85560000001</v>
      </c>
      <c r="N1447" s="97">
        <v>737410.74699999997</v>
      </c>
      <c r="O1447" s="97">
        <v>53.386235810000002</v>
      </c>
      <c r="P1447" s="97">
        <v>-8.3870479000000007</v>
      </c>
    </row>
    <row r="1448" spans="1:16" x14ac:dyDescent="0.3">
      <c r="A1448" s="97" t="s">
        <v>6956</v>
      </c>
      <c r="B1448" s="97" t="s">
        <v>6957</v>
      </c>
      <c r="C1448" s="97" t="s">
        <v>6958</v>
      </c>
      <c r="D1448" s="97" t="s">
        <v>6959</v>
      </c>
      <c r="E1448" s="97" t="s">
        <v>1129</v>
      </c>
      <c r="F1448" s="97"/>
      <c r="G1448" s="97"/>
      <c r="H1448" s="97" t="s">
        <v>159</v>
      </c>
      <c r="I1448" s="97" t="s">
        <v>6960</v>
      </c>
      <c r="J1448" s="97" t="s">
        <v>161</v>
      </c>
      <c r="K1448" s="97">
        <v>216687.65599999999</v>
      </c>
      <c r="L1448" s="97">
        <v>128736.148</v>
      </c>
      <c r="M1448" s="97">
        <v>616634.40549999999</v>
      </c>
      <c r="N1448" s="97">
        <v>628785.72919999994</v>
      </c>
      <c r="O1448" s="97">
        <v>52.410331419999999</v>
      </c>
      <c r="P1448" s="97">
        <v>-7.7555058639999999</v>
      </c>
    </row>
    <row r="1449" spans="1:16" x14ac:dyDescent="0.3">
      <c r="A1449" s="97" t="s">
        <v>6961</v>
      </c>
      <c r="B1449" s="97" t="s">
        <v>6962</v>
      </c>
      <c r="C1449" s="97" t="s">
        <v>4088</v>
      </c>
      <c r="D1449" s="97" t="s">
        <v>6963</v>
      </c>
      <c r="E1449" s="97" t="s">
        <v>4088</v>
      </c>
      <c r="F1449" s="97" t="s">
        <v>586</v>
      </c>
      <c r="G1449" s="97"/>
      <c r="H1449" s="97" t="s">
        <v>540</v>
      </c>
      <c r="I1449" s="97" t="s">
        <v>6964</v>
      </c>
      <c r="J1449" s="97" t="s">
        <v>542</v>
      </c>
      <c r="K1449" s="97">
        <v>167747.198</v>
      </c>
      <c r="L1449" s="97">
        <v>149269.23499999999</v>
      </c>
      <c r="M1449" s="97">
        <v>567704.59909999999</v>
      </c>
      <c r="N1449" s="97">
        <v>649314.65700000001</v>
      </c>
      <c r="O1449" s="97">
        <v>52.594143369999998</v>
      </c>
      <c r="P1449" s="97">
        <v>-8.4766660129999991</v>
      </c>
    </row>
    <row r="1450" spans="1:16" x14ac:dyDescent="0.3">
      <c r="A1450" s="97" t="s">
        <v>6965</v>
      </c>
      <c r="B1450" s="97" t="s">
        <v>6966</v>
      </c>
      <c r="C1450" s="97" t="s">
        <v>6967</v>
      </c>
      <c r="D1450" s="97" t="s">
        <v>6968</v>
      </c>
      <c r="E1450" s="97" t="s">
        <v>6969</v>
      </c>
      <c r="F1450" s="97" t="s">
        <v>706</v>
      </c>
      <c r="G1450" s="97"/>
      <c r="H1450" s="97" t="s">
        <v>307</v>
      </c>
      <c r="I1450" s="97" t="s">
        <v>6970</v>
      </c>
      <c r="J1450" s="97" t="s">
        <v>309</v>
      </c>
      <c r="K1450" s="97">
        <v>59165.2</v>
      </c>
      <c r="L1450" s="97">
        <v>242911.9</v>
      </c>
      <c r="M1450" s="97">
        <v>459146.50140000001</v>
      </c>
      <c r="N1450" s="97">
        <v>742937.73129999998</v>
      </c>
      <c r="O1450" s="97">
        <v>53.417733259999999</v>
      </c>
      <c r="P1450" s="97">
        <v>-10.11901879</v>
      </c>
    </row>
    <row r="1451" spans="1:16" x14ac:dyDescent="0.3">
      <c r="A1451" s="97" t="s">
        <v>6971</v>
      </c>
      <c r="B1451" s="97" t="s">
        <v>6972</v>
      </c>
      <c r="C1451" s="97" t="s">
        <v>6973</v>
      </c>
      <c r="D1451" s="97" t="s">
        <v>3457</v>
      </c>
      <c r="E1451" s="97" t="s">
        <v>269</v>
      </c>
      <c r="F1451" s="97" t="s">
        <v>261</v>
      </c>
      <c r="G1451" s="97"/>
      <c r="H1451" s="97" t="s">
        <v>262</v>
      </c>
      <c r="I1451" s="97" t="s">
        <v>6974</v>
      </c>
      <c r="J1451" s="97" t="s">
        <v>264</v>
      </c>
      <c r="K1451" s="97">
        <v>238620.359</v>
      </c>
      <c r="L1451" s="97">
        <v>186499.25</v>
      </c>
      <c r="M1451" s="97">
        <v>638562.69420000003</v>
      </c>
      <c r="N1451" s="97">
        <v>686536.27110000001</v>
      </c>
      <c r="O1451" s="97">
        <v>52.928259369999999</v>
      </c>
      <c r="P1451" s="97">
        <v>-7.4264580379999998</v>
      </c>
    </row>
    <row r="1452" spans="1:16" x14ac:dyDescent="0.3">
      <c r="A1452" s="97" t="s">
        <v>6975</v>
      </c>
      <c r="B1452" s="97" t="s">
        <v>6976</v>
      </c>
      <c r="C1452" s="97" t="s">
        <v>6977</v>
      </c>
      <c r="D1452" s="97" t="s">
        <v>6978</v>
      </c>
      <c r="E1452" s="97" t="s">
        <v>705</v>
      </c>
      <c r="F1452" s="97" t="s">
        <v>706</v>
      </c>
      <c r="G1452" s="97"/>
      <c r="H1452" s="97" t="s">
        <v>307</v>
      </c>
      <c r="I1452" s="97" t="s">
        <v>6979</v>
      </c>
      <c r="J1452" s="97" t="s">
        <v>309</v>
      </c>
      <c r="K1452" s="97">
        <v>175506.391</v>
      </c>
      <c r="L1452" s="97">
        <v>209835.56299999999</v>
      </c>
      <c r="M1452" s="97">
        <v>575462.44689999998</v>
      </c>
      <c r="N1452" s="97">
        <v>709867.89500000002</v>
      </c>
      <c r="O1452" s="97">
        <v>53.138769430000004</v>
      </c>
      <c r="P1452" s="97">
        <v>-8.3667269700000002</v>
      </c>
    </row>
    <row r="1453" spans="1:16" x14ac:dyDescent="0.3">
      <c r="A1453" s="97" t="s">
        <v>6980</v>
      </c>
      <c r="B1453" s="97" t="s">
        <v>608</v>
      </c>
      <c r="C1453" s="97" t="s">
        <v>6981</v>
      </c>
      <c r="D1453" s="97" t="s">
        <v>6982</v>
      </c>
      <c r="E1453" s="97" t="s">
        <v>319</v>
      </c>
      <c r="F1453" s="97" t="s">
        <v>320</v>
      </c>
      <c r="G1453" s="97"/>
      <c r="H1453" s="97" t="s">
        <v>321</v>
      </c>
      <c r="I1453" s="97" t="s">
        <v>6983</v>
      </c>
      <c r="J1453" s="97" t="s">
        <v>323</v>
      </c>
      <c r="K1453" s="97">
        <v>174594.59400000001</v>
      </c>
      <c r="L1453" s="97">
        <v>280677.75</v>
      </c>
      <c r="M1453" s="97">
        <v>574551.22580000001</v>
      </c>
      <c r="N1453" s="97">
        <v>780694.82319999998</v>
      </c>
      <c r="O1453" s="97">
        <v>53.775217019999999</v>
      </c>
      <c r="P1453" s="97">
        <v>-8.3860758099999995</v>
      </c>
    </row>
    <row r="1454" spans="1:16" x14ac:dyDescent="0.3">
      <c r="A1454" s="97" t="s">
        <v>6984</v>
      </c>
      <c r="B1454" s="97" t="s">
        <v>6985</v>
      </c>
      <c r="C1454" s="97" t="s">
        <v>6986</v>
      </c>
      <c r="D1454" s="97" t="s">
        <v>6987</v>
      </c>
      <c r="E1454" s="97" t="s">
        <v>261</v>
      </c>
      <c r="F1454" s="97"/>
      <c r="G1454" s="97"/>
      <c r="H1454" s="97" t="s">
        <v>262</v>
      </c>
      <c r="I1454" s="97" t="s">
        <v>6988</v>
      </c>
      <c r="J1454" s="97" t="s">
        <v>264</v>
      </c>
      <c r="K1454" s="97">
        <v>239426.84400000001</v>
      </c>
      <c r="L1454" s="97">
        <v>209573.82800000001</v>
      </c>
      <c r="M1454" s="97">
        <v>639369.12890000001</v>
      </c>
      <c r="N1454" s="97">
        <v>709605.87399999995</v>
      </c>
      <c r="O1454" s="97">
        <v>53.135525819999998</v>
      </c>
      <c r="P1454" s="97">
        <v>-7.4116496779999999</v>
      </c>
    </row>
    <row r="1455" spans="1:16" x14ac:dyDescent="0.3">
      <c r="A1455" s="97" t="s">
        <v>6989</v>
      </c>
      <c r="B1455" s="97" t="s">
        <v>6990</v>
      </c>
      <c r="C1455" s="97" t="s">
        <v>6991</v>
      </c>
      <c r="D1455" s="97" t="s">
        <v>505</v>
      </c>
      <c r="E1455" s="97" t="s">
        <v>6992</v>
      </c>
      <c r="F1455" s="97" t="s">
        <v>246</v>
      </c>
      <c r="G1455" s="97"/>
      <c r="H1455" s="97" t="s">
        <v>247</v>
      </c>
      <c r="I1455" s="97" t="s">
        <v>6993</v>
      </c>
      <c r="J1455" s="97" t="s">
        <v>249</v>
      </c>
      <c r="K1455" s="97">
        <v>275298.56300000002</v>
      </c>
      <c r="L1455" s="97">
        <v>266844.84399999998</v>
      </c>
      <c r="M1455" s="97">
        <v>675233.42590000003</v>
      </c>
      <c r="N1455" s="97">
        <v>766864.36040000001</v>
      </c>
      <c r="O1455" s="97">
        <v>53.646145830000002</v>
      </c>
      <c r="P1455" s="97">
        <v>-6.8621243539999996</v>
      </c>
    </row>
    <row r="1456" spans="1:16" x14ac:dyDescent="0.3">
      <c r="A1456" s="97" t="s">
        <v>6994</v>
      </c>
      <c r="B1456" s="97" t="s">
        <v>5919</v>
      </c>
      <c r="C1456" s="97" t="s">
        <v>6995</v>
      </c>
      <c r="D1456" s="97" t="s">
        <v>2024</v>
      </c>
      <c r="E1456" s="97" t="s">
        <v>1124</v>
      </c>
      <c r="F1456" s="97" t="s">
        <v>158</v>
      </c>
      <c r="G1456" s="97"/>
      <c r="H1456" s="97" t="s">
        <v>159</v>
      </c>
      <c r="I1456" s="97" t="s">
        <v>6996</v>
      </c>
      <c r="J1456" s="97" t="s">
        <v>430</v>
      </c>
      <c r="K1456" s="97">
        <v>197820</v>
      </c>
      <c r="L1456" s="97">
        <v>177360.234</v>
      </c>
      <c r="M1456" s="97">
        <v>597771.0747</v>
      </c>
      <c r="N1456" s="97">
        <v>677399.44259999995</v>
      </c>
      <c r="O1456" s="97">
        <v>52.847520490000001</v>
      </c>
      <c r="P1456" s="97">
        <v>-8.0330890670000006</v>
      </c>
    </row>
    <row r="1457" spans="1:16" x14ac:dyDescent="0.3">
      <c r="A1457" s="97" t="s">
        <v>6997</v>
      </c>
      <c r="B1457" s="97" t="s">
        <v>6998</v>
      </c>
      <c r="C1457" s="97" t="s">
        <v>6999</v>
      </c>
      <c r="D1457" s="97" t="s">
        <v>7000</v>
      </c>
      <c r="E1457" s="97" t="s">
        <v>289</v>
      </c>
      <c r="F1457" s="97"/>
      <c r="G1457" s="97"/>
      <c r="H1457" s="97" t="s">
        <v>290</v>
      </c>
      <c r="I1457" s="97" t="s">
        <v>7001</v>
      </c>
      <c r="J1457" s="97" t="s">
        <v>292</v>
      </c>
      <c r="K1457" s="97">
        <v>327025.15600000002</v>
      </c>
      <c r="L1457" s="97">
        <v>186622.75</v>
      </c>
      <c r="M1457" s="97">
        <v>726948.45</v>
      </c>
      <c r="N1457" s="97">
        <v>686659.27359999996</v>
      </c>
      <c r="O1457" s="97">
        <v>52.915753100000003</v>
      </c>
      <c r="P1457" s="97">
        <v>-6.112358585</v>
      </c>
    </row>
    <row r="1458" spans="1:16" x14ac:dyDescent="0.3">
      <c r="A1458" s="97" t="s">
        <v>7002</v>
      </c>
      <c r="B1458" s="97" t="s">
        <v>7003</v>
      </c>
      <c r="C1458" s="97" t="s">
        <v>7004</v>
      </c>
      <c r="D1458" s="97" t="s">
        <v>7005</v>
      </c>
      <c r="E1458" s="97" t="s">
        <v>166</v>
      </c>
      <c r="F1458" s="97"/>
      <c r="G1458" s="97"/>
      <c r="H1458" s="97" t="s">
        <v>167</v>
      </c>
      <c r="I1458" s="97" t="s">
        <v>7006</v>
      </c>
      <c r="J1458" s="97" t="s">
        <v>169</v>
      </c>
      <c r="K1458" s="97">
        <v>276212.13099999999</v>
      </c>
      <c r="L1458" s="97">
        <v>176120.54500000001</v>
      </c>
      <c r="M1458" s="97">
        <v>676146.3138</v>
      </c>
      <c r="N1458" s="97">
        <v>676159.60109999997</v>
      </c>
      <c r="O1458" s="97">
        <v>52.831003670000001</v>
      </c>
      <c r="P1458" s="97">
        <v>-6.8699941669999998</v>
      </c>
    </row>
    <row r="1459" spans="1:16" x14ac:dyDescent="0.3">
      <c r="A1459" s="97" t="s">
        <v>7007</v>
      </c>
      <c r="B1459" s="97" t="s">
        <v>7008</v>
      </c>
      <c r="C1459" s="97" t="s">
        <v>7009</v>
      </c>
      <c r="D1459" s="97" t="s">
        <v>7010</v>
      </c>
      <c r="E1459" s="97" t="s">
        <v>3744</v>
      </c>
      <c r="F1459" s="97"/>
      <c r="G1459" s="97"/>
      <c r="H1459" s="97" t="s">
        <v>307</v>
      </c>
      <c r="I1459" s="97" t="s">
        <v>7011</v>
      </c>
      <c r="J1459" s="97" t="s">
        <v>309</v>
      </c>
      <c r="K1459" s="97">
        <v>150014.09400000001</v>
      </c>
      <c r="L1459" s="97">
        <v>207312.21900000001</v>
      </c>
      <c r="M1459" s="97">
        <v>549975.62820000004</v>
      </c>
      <c r="N1459" s="97">
        <v>707345.23179999995</v>
      </c>
      <c r="O1459" s="97">
        <v>53.114317409999998</v>
      </c>
      <c r="P1459" s="97">
        <v>-8.7472214820000005</v>
      </c>
    </row>
    <row r="1460" spans="1:16" x14ac:dyDescent="0.3">
      <c r="A1460" s="97" t="s">
        <v>7012</v>
      </c>
      <c r="B1460" s="97" t="s">
        <v>7013</v>
      </c>
      <c r="C1460" s="97" t="s">
        <v>7013</v>
      </c>
      <c r="D1460" s="97" t="s">
        <v>7014</v>
      </c>
      <c r="E1460" s="97" t="s">
        <v>7015</v>
      </c>
      <c r="F1460" s="97" t="s">
        <v>693</v>
      </c>
      <c r="G1460" s="97" t="s">
        <v>7016</v>
      </c>
      <c r="H1460" s="97" t="s">
        <v>437</v>
      </c>
      <c r="I1460" s="97" t="s">
        <v>7017</v>
      </c>
      <c r="J1460" s="97" t="s">
        <v>439</v>
      </c>
      <c r="K1460" s="97">
        <v>182235.92199999999</v>
      </c>
      <c r="L1460" s="97">
        <v>427819.65600000002</v>
      </c>
      <c r="M1460" s="97">
        <v>582191.68920000002</v>
      </c>
      <c r="N1460" s="97">
        <v>927804.98329999996</v>
      </c>
      <c r="O1460" s="97">
        <v>55.097345879999999</v>
      </c>
      <c r="P1460" s="97">
        <v>-8.2790067609999998</v>
      </c>
    </row>
    <row r="1461" spans="1:16" x14ac:dyDescent="0.3">
      <c r="A1461" s="97" t="s">
        <v>7018</v>
      </c>
      <c r="B1461" s="97" t="s">
        <v>7019</v>
      </c>
      <c r="C1461" s="97" t="s">
        <v>7020</v>
      </c>
      <c r="D1461" s="97" t="s">
        <v>3025</v>
      </c>
      <c r="E1461" s="97" t="s">
        <v>137</v>
      </c>
      <c r="F1461" s="97"/>
      <c r="G1461" s="97"/>
      <c r="H1461" s="97" t="s">
        <v>138</v>
      </c>
      <c r="I1461" s="97" t="s">
        <v>7021</v>
      </c>
      <c r="J1461" s="97" t="s">
        <v>140</v>
      </c>
      <c r="K1461" s="97">
        <v>173770.875</v>
      </c>
      <c r="L1461" s="97">
        <v>75380.820000000007</v>
      </c>
      <c r="M1461" s="97">
        <v>573726.57889999996</v>
      </c>
      <c r="N1461" s="97">
        <v>575442.12450000003</v>
      </c>
      <c r="O1461" s="97">
        <v>51.930473689999999</v>
      </c>
      <c r="P1461" s="97">
        <v>-8.3820373870000005</v>
      </c>
    </row>
    <row r="1462" spans="1:16" x14ac:dyDescent="0.3">
      <c r="A1462" s="97" t="s">
        <v>7022</v>
      </c>
      <c r="B1462" s="97" t="s">
        <v>5740</v>
      </c>
      <c r="C1462" s="97" t="s">
        <v>7023</v>
      </c>
      <c r="D1462" s="97" t="s">
        <v>7024</v>
      </c>
      <c r="E1462" s="97" t="s">
        <v>7025</v>
      </c>
      <c r="F1462" s="97" t="s">
        <v>306</v>
      </c>
      <c r="G1462" s="97"/>
      <c r="H1462" s="97" t="s">
        <v>307</v>
      </c>
      <c r="I1462" s="97" t="s">
        <v>7026</v>
      </c>
      <c r="J1462" s="97" t="s">
        <v>309</v>
      </c>
      <c r="K1462" s="97">
        <v>172176.81299999999</v>
      </c>
      <c r="L1462" s="97">
        <v>210819.109</v>
      </c>
      <c r="M1462" s="97">
        <v>572133.59140000003</v>
      </c>
      <c r="N1462" s="97">
        <v>710851.24699999997</v>
      </c>
      <c r="O1462" s="97">
        <v>53.14744322</v>
      </c>
      <c r="P1462" s="97">
        <v>-8.4165626529999997</v>
      </c>
    </row>
    <row r="1463" spans="1:16" x14ac:dyDescent="0.3">
      <c r="A1463" s="97" t="s">
        <v>7027</v>
      </c>
      <c r="B1463" s="97" t="s">
        <v>3465</v>
      </c>
      <c r="C1463" s="97" t="s">
        <v>7028</v>
      </c>
      <c r="D1463" s="97" t="s">
        <v>7029</v>
      </c>
      <c r="E1463" s="97" t="s">
        <v>7030</v>
      </c>
      <c r="F1463" s="97" t="s">
        <v>7031</v>
      </c>
      <c r="G1463" s="97">
        <v>118</v>
      </c>
      <c r="H1463" s="97" t="s">
        <v>175</v>
      </c>
      <c r="I1463" s="97" t="s">
        <v>7032</v>
      </c>
      <c r="J1463" s="97" t="s">
        <v>659</v>
      </c>
      <c r="K1463" s="97">
        <v>319116.21899999998</v>
      </c>
      <c r="L1463" s="97">
        <v>220556.18799999999</v>
      </c>
      <c r="M1463" s="97">
        <v>719041.39679999999</v>
      </c>
      <c r="N1463" s="97">
        <v>720585.4436</v>
      </c>
      <c r="O1463" s="97">
        <v>53.222321999999998</v>
      </c>
      <c r="P1463" s="97">
        <v>-6.2173236569999997</v>
      </c>
    </row>
    <row r="1464" spans="1:16" x14ac:dyDescent="0.3">
      <c r="A1464" s="97" t="s">
        <v>7033</v>
      </c>
      <c r="B1464" s="97" t="s">
        <v>7034</v>
      </c>
      <c r="C1464" s="97" t="s">
        <v>7035</v>
      </c>
      <c r="D1464" s="97" t="s">
        <v>7036</v>
      </c>
      <c r="E1464" s="97" t="s">
        <v>1197</v>
      </c>
      <c r="F1464" s="97" t="s">
        <v>593</v>
      </c>
      <c r="G1464" s="97"/>
      <c r="H1464" s="97" t="s">
        <v>594</v>
      </c>
      <c r="I1464" s="97" t="s">
        <v>7037</v>
      </c>
      <c r="J1464" s="97" t="s">
        <v>596</v>
      </c>
      <c r="K1464" s="97">
        <v>232756.266</v>
      </c>
      <c r="L1464" s="97">
        <v>231257.28099999999</v>
      </c>
      <c r="M1464" s="97">
        <v>632700.10369999998</v>
      </c>
      <c r="N1464" s="97">
        <v>731284.6912</v>
      </c>
      <c r="O1464" s="97">
        <v>53.330799040000002</v>
      </c>
      <c r="P1464" s="97">
        <v>-7.5090866060000003</v>
      </c>
    </row>
    <row r="1465" spans="1:16" x14ac:dyDescent="0.3">
      <c r="A1465" s="97" t="s">
        <v>7038</v>
      </c>
      <c r="B1465" s="97" t="s">
        <v>7039</v>
      </c>
      <c r="C1465" s="97" t="s">
        <v>7040</v>
      </c>
      <c r="D1465" s="97" t="s">
        <v>7041</v>
      </c>
      <c r="E1465" s="97" t="s">
        <v>2836</v>
      </c>
      <c r="F1465" s="97" t="s">
        <v>514</v>
      </c>
      <c r="G1465" s="97"/>
      <c r="H1465" s="97" t="s">
        <v>515</v>
      </c>
      <c r="I1465" s="97" t="s">
        <v>7042</v>
      </c>
      <c r="J1465" s="97" t="s">
        <v>517</v>
      </c>
      <c r="K1465" s="97">
        <v>304248.125</v>
      </c>
      <c r="L1465" s="97">
        <v>161782.79699999999</v>
      </c>
      <c r="M1465" s="97">
        <v>704176.19290000002</v>
      </c>
      <c r="N1465" s="97">
        <v>661824.79220000003</v>
      </c>
      <c r="O1465" s="97">
        <v>52.697524739999999</v>
      </c>
      <c r="P1465" s="97">
        <v>-6.458730321</v>
      </c>
    </row>
    <row r="1466" spans="1:16" x14ac:dyDescent="0.3">
      <c r="A1466" s="97" t="s">
        <v>7043</v>
      </c>
      <c r="B1466" s="97" t="s">
        <v>7044</v>
      </c>
      <c r="C1466" s="97" t="s">
        <v>7045</v>
      </c>
      <c r="D1466" s="97" t="s">
        <v>428</v>
      </c>
      <c r="E1466" s="97" t="s">
        <v>158</v>
      </c>
      <c r="F1466" s="97"/>
      <c r="G1466" s="97"/>
      <c r="H1466" s="97" t="s">
        <v>159</v>
      </c>
      <c r="I1466" s="97" t="s">
        <v>7046</v>
      </c>
      <c r="J1466" s="97" t="s">
        <v>161</v>
      </c>
      <c r="K1466" s="97">
        <v>216266.54699999999</v>
      </c>
      <c r="L1466" s="97">
        <v>146055.875</v>
      </c>
      <c r="M1466" s="97">
        <v>616213.48030000005</v>
      </c>
      <c r="N1466" s="97">
        <v>646101.72790000006</v>
      </c>
      <c r="O1466" s="97">
        <v>52.565982920000003</v>
      </c>
      <c r="P1466" s="97">
        <v>-7.7608499460000004</v>
      </c>
    </row>
    <row r="1467" spans="1:16" x14ac:dyDescent="0.3">
      <c r="A1467" s="97" t="s">
        <v>7047</v>
      </c>
      <c r="B1467" s="97" t="s">
        <v>7048</v>
      </c>
      <c r="C1467" s="97" t="s">
        <v>7049</v>
      </c>
      <c r="D1467" s="97" t="s">
        <v>7050</v>
      </c>
      <c r="E1467" s="97" t="s">
        <v>7051</v>
      </c>
      <c r="F1467" s="97" t="s">
        <v>7052</v>
      </c>
      <c r="G1467" s="97"/>
      <c r="H1467" s="97" t="s">
        <v>159</v>
      </c>
      <c r="I1467" s="97" t="s">
        <v>7053</v>
      </c>
      <c r="J1467" s="97" t="s">
        <v>430</v>
      </c>
      <c r="K1467" s="97">
        <v>198171.54699999999</v>
      </c>
      <c r="L1467" s="97">
        <v>207377.93799999999</v>
      </c>
      <c r="M1467" s="97">
        <v>598122.7071</v>
      </c>
      <c r="N1467" s="97">
        <v>707410.67790000001</v>
      </c>
      <c r="O1467" s="97">
        <v>53.117247149999997</v>
      </c>
      <c r="P1467" s="97">
        <v>-8.0280430890000005</v>
      </c>
    </row>
    <row r="1468" spans="1:16" x14ac:dyDescent="0.3">
      <c r="A1468" s="97" t="s">
        <v>7054</v>
      </c>
      <c r="B1468" s="97" t="s">
        <v>7055</v>
      </c>
      <c r="C1468" s="97" t="s">
        <v>7056</v>
      </c>
      <c r="D1468" s="97" t="s">
        <v>7057</v>
      </c>
      <c r="E1468" s="97" t="s">
        <v>993</v>
      </c>
      <c r="F1468" s="97" t="s">
        <v>246</v>
      </c>
      <c r="G1468" s="97"/>
      <c r="H1468" s="97" t="s">
        <v>247</v>
      </c>
      <c r="I1468" s="97" t="s">
        <v>7058</v>
      </c>
      <c r="J1468" s="97" t="s">
        <v>249</v>
      </c>
      <c r="K1468" s="97">
        <v>278158.15600000002</v>
      </c>
      <c r="L1468" s="97">
        <v>260983.25</v>
      </c>
      <c r="M1468" s="97">
        <v>678092.37170000002</v>
      </c>
      <c r="N1468" s="97">
        <v>761004.01399999997</v>
      </c>
      <c r="O1468" s="97">
        <v>53.593074229999999</v>
      </c>
      <c r="P1468" s="97">
        <v>-6.8203629039999996</v>
      </c>
    </row>
    <row r="1469" spans="1:16" x14ac:dyDescent="0.3">
      <c r="A1469" s="97" t="s">
        <v>7059</v>
      </c>
      <c r="B1469" s="97" t="s">
        <v>7060</v>
      </c>
      <c r="C1469" s="97" t="s">
        <v>7061</v>
      </c>
      <c r="D1469" s="97" t="s">
        <v>7062</v>
      </c>
      <c r="E1469" s="97" t="s">
        <v>713</v>
      </c>
      <c r="F1469" s="97" t="s">
        <v>514</v>
      </c>
      <c r="G1469" s="97"/>
      <c r="H1469" s="97" t="s">
        <v>167</v>
      </c>
      <c r="I1469" s="97" t="s">
        <v>7063</v>
      </c>
      <c r="J1469" s="97" t="s">
        <v>169</v>
      </c>
      <c r="K1469" s="97">
        <v>291401.35200000001</v>
      </c>
      <c r="L1469" s="97">
        <v>161388.39600000001</v>
      </c>
      <c r="M1469" s="97">
        <v>691332.18480000005</v>
      </c>
      <c r="N1469" s="97">
        <v>661430.54449999996</v>
      </c>
      <c r="O1469" s="97">
        <v>52.69629999</v>
      </c>
      <c r="P1469" s="97">
        <v>-6.6488031220000003</v>
      </c>
    </row>
    <row r="1470" spans="1:16" x14ac:dyDescent="0.3">
      <c r="A1470" s="97" t="s">
        <v>7064</v>
      </c>
      <c r="B1470" s="97" t="s">
        <v>7065</v>
      </c>
      <c r="C1470" s="97" t="s">
        <v>7066</v>
      </c>
      <c r="D1470" s="97" t="s">
        <v>7067</v>
      </c>
      <c r="E1470" s="97" t="s">
        <v>7068</v>
      </c>
      <c r="F1470" s="97" t="s">
        <v>845</v>
      </c>
      <c r="G1470" s="97"/>
      <c r="H1470" s="97" t="s">
        <v>138</v>
      </c>
      <c r="I1470" s="97" t="s">
        <v>7069</v>
      </c>
      <c r="J1470" s="97" t="s">
        <v>140</v>
      </c>
      <c r="K1470" s="97">
        <v>144514.34400000001</v>
      </c>
      <c r="L1470" s="97">
        <v>77198.672000000006</v>
      </c>
      <c r="M1470" s="97">
        <v>544476.35820000002</v>
      </c>
      <c r="N1470" s="97">
        <v>577259.74410000001</v>
      </c>
      <c r="O1470" s="97">
        <v>51.944662389999998</v>
      </c>
      <c r="P1470" s="97">
        <v>-8.8076196000000007</v>
      </c>
    </row>
    <row r="1471" spans="1:16" x14ac:dyDescent="0.3">
      <c r="A1471" s="97" t="s">
        <v>7070</v>
      </c>
      <c r="B1471" s="97" t="s">
        <v>7071</v>
      </c>
      <c r="C1471" s="97" t="s">
        <v>7071</v>
      </c>
      <c r="D1471" s="97" t="s">
        <v>729</v>
      </c>
      <c r="E1471" s="97" t="s">
        <v>611</v>
      </c>
      <c r="F1471" s="97"/>
      <c r="G1471" s="97"/>
      <c r="H1471" s="97" t="s">
        <v>612</v>
      </c>
      <c r="I1471" s="97" t="s">
        <v>7072</v>
      </c>
      <c r="J1471" s="97" t="s">
        <v>614</v>
      </c>
      <c r="K1471" s="97">
        <v>107974.766</v>
      </c>
      <c r="L1471" s="97">
        <v>196669.734</v>
      </c>
      <c r="M1471" s="97">
        <v>507945.3</v>
      </c>
      <c r="N1471" s="97">
        <v>696705.26679999998</v>
      </c>
      <c r="O1471" s="97">
        <v>53.013125100000003</v>
      </c>
      <c r="P1471" s="97">
        <v>-9.3718414059999997</v>
      </c>
    </row>
    <row r="1472" spans="1:16" x14ac:dyDescent="0.3">
      <c r="A1472" s="97" t="s">
        <v>7073</v>
      </c>
      <c r="B1472" s="97" t="s">
        <v>7074</v>
      </c>
      <c r="C1472" s="97" t="s">
        <v>7075</v>
      </c>
      <c r="D1472" s="97" t="s">
        <v>7076</v>
      </c>
      <c r="E1472" s="97" t="s">
        <v>713</v>
      </c>
      <c r="F1472" s="97" t="s">
        <v>3842</v>
      </c>
      <c r="G1472" s="97"/>
      <c r="H1472" s="97" t="s">
        <v>515</v>
      </c>
      <c r="I1472" s="97" t="s">
        <v>7077</v>
      </c>
      <c r="J1472" s="97" t="s">
        <v>517</v>
      </c>
      <c r="K1472" s="97">
        <v>294276.15600000002</v>
      </c>
      <c r="L1472" s="97">
        <v>148951.375</v>
      </c>
      <c r="M1472" s="97">
        <v>694206.30339999998</v>
      </c>
      <c r="N1472" s="97">
        <v>648996.18709999998</v>
      </c>
      <c r="O1472" s="97">
        <v>52.584080839999999</v>
      </c>
      <c r="P1472" s="97">
        <v>-6.6098431550000001</v>
      </c>
    </row>
    <row r="1473" spans="1:16" x14ac:dyDescent="0.3">
      <c r="A1473" s="97" t="s">
        <v>7078</v>
      </c>
      <c r="B1473" s="97" t="s">
        <v>608</v>
      </c>
      <c r="C1473" s="97" t="s">
        <v>7079</v>
      </c>
      <c r="D1473" s="97" t="s">
        <v>7080</v>
      </c>
      <c r="E1473" s="97" t="s">
        <v>245</v>
      </c>
      <c r="F1473" s="97" t="s">
        <v>246</v>
      </c>
      <c r="G1473" s="97"/>
      <c r="H1473" s="97" t="s">
        <v>247</v>
      </c>
      <c r="I1473" s="97" t="s">
        <v>7081</v>
      </c>
      <c r="J1473" s="97" t="s">
        <v>249</v>
      </c>
      <c r="K1473" s="97">
        <v>284235.71899999998</v>
      </c>
      <c r="L1473" s="97">
        <v>261154.17199999999</v>
      </c>
      <c r="M1473" s="97">
        <v>684168.62639999995</v>
      </c>
      <c r="N1473" s="97">
        <v>761174.86679999996</v>
      </c>
      <c r="O1473" s="97">
        <v>53.593669310000003</v>
      </c>
      <c r="P1473" s="97">
        <v>-6.7285548970000004</v>
      </c>
    </row>
    <row r="1474" spans="1:16" x14ac:dyDescent="0.3">
      <c r="A1474" s="97" t="s">
        <v>7082</v>
      </c>
      <c r="B1474" s="97" t="s">
        <v>3068</v>
      </c>
      <c r="C1474" s="97" t="s">
        <v>7083</v>
      </c>
      <c r="D1474" s="97" t="s">
        <v>7084</v>
      </c>
      <c r="E1474" s="97" t="s">
        <v>7085</v>
      </c>
      <c r="F1474" s="97" t="s">
        <v>246</v>
      </c>
      <c r="G1474" s="97"/>
      <c r="H1474" s="97" t="s">
        <v>247</v>
      </c>
      <c r="I1474" s="97" t="s">
        <v>7086</v>
      </c>
      <c r="J1474" s="97" t="s">
        <v>249</v>
      </c>
      <c r="K1474" s="97">
        <v>295642.06300000002</v>
      </c>
      <c r="L1474" s="97">
        <v>259305.40599999999</v>
      </c>
      <c r="M1474" s="97">
        <v>695572.50340000005</v>
      </c>
      <c r="N1474" s="97">
        <v>759326.43850000005</v>
      </c>
      <c r="O1474" s="97">
        <v>53.575109509999997</v>
      </c>
      <c r="P1474" s="97">
        <v>-6.556911113</v>
      </c>
    </row>
    <row r="1475" spans="1:16" x14ac:dyDescent="0.3">
      <c r="A1475" s="97" t="s">
        <v>7087</v>
      </c>
      <c r="B1475" s="97" t="s">
        <v>7088</v>
      </c>
      <c r="C1475" s="97" t="s">
        <v>7088</v>
      </c>
      <c r="D1475" s="97" t="s">
        <v>7089</v>
      </c>
      <c r="E1475" s="97" t="s">
        <v>388</v>
      </c>
      <c r="F1475" s="97"/>
      <c r="G1475" s="97"/>
      <c r="H1475" s="97" t="s">
        <v>389</v>
      </c>
      <c r="I1475" s="97" t="s">
        <v>7090</v>
      </c>
      <c r="J1475" s="97" t="s">
        <v>391</v>
      </c>
      <c r="K1475" s="97">
        <v>207470.4</v>
      </c>
      <c r="L1475" s="97">
        <v>89051.4</v>
      </c>
      <c r="M1475" s="97">
        <v>607418.92079999996</v>
      </c>
      <c r="N1475" s="97">
        <v>589109.57810000004</v>
      </c>
      <c r="O1475" s="97">
        <v>52.053900550000002</v>
      </c>
      <c r="P1475" s="97">
        <v>-7.8918258860000003</v>
      </c>
    </row>
    <row r="1476" spans="1:16" x14ac:dyDescent="0.3">
      <c r="A1476" s="97" t="s">
        <v>7091</v>
      </c>
      <c r="B1476" s="97" t="s">
        <v>7092</v>
      </c>
      <c r="C1476" s="97" t="s">
        <v>7093</v>
      </c>
      <c r="D1476" s="97" t="s">
        <v>7094</v>
      </c>
      <c r="E1476" s="97" t="s">
        <v>455</v>
      </c>
      <c r="F1476" s="97" t="s">
        <v>158</v>
      </c>
      <c r="G1476" s="97"/>
      <c r="H1476" s="97" t="s">
        <v>594</v>
      </c>
      <c r="I1476" s="97" t="s">
        <v>7095</v>
      </c>
      <c r="J1476" s="97" t="s">
        <v>596</v>
      </c>
      <c r="K1476" s="97">
        <v>211418.17199999999</v>
      </c>
      <c r="L1476" s="97">
        <v>191618.45300000001</v>
      </c>
      <c r="M1476" s="97">
        <v>611366.39410000003</v>
      </c>
      <c r="N1476" s="97">
        <v>691654.51699999999</v>
      </c>
      <c r="O1476" s="97">
        <v>52.975523369999998</v>
      </c>
      <c r="P1476" s="97">
        <v>-7.8307642270000004</v>
      </c>
    </row>
    <row r="1477" spans="1:16" x14ac:dyDescent="0.3">
      <c r="A1477" s="97" t="s">
        <v>7096</v>
      </c>
      <c r="B1477" s="97" t="s">
        <v>7097</v>
      </c>
      <c r="C1477" s="97" t="s">
        <v>7098</v>
      </c>
      <c r="D1477" s="97" t="s">
        <v>3636</v>
      </c>
      <c r="E1477" s="97" t="s">
        <v>388</v>
      </c>
      <c r="F1477" s="97"/>
      <c r="G1477" s="97"/>
      <c r="H1477" s="97" t="s">
        <v>389</v>
      </c>
      <c r="I1477" s="97" t="s">
        <v>7099</v>
      </c>
      <c r="J1477" s="97" t="s">
        <v>391</v>
      </c>
      <c r="K1477" s="97">
        <v>268654.34399999998</v>
      </c>
      <c r="L1477" s="97">
        <v>100614.164</v>
      </c>
      <c r="M1477" s="97">
        <v>668589.75150000001</v>
      </c>
      <c r="N1477" s="97">
        <v>600669.52350000001</v>
      </c>
      <c r="O1477" s="97">
        <v>52.153601709999997</v>
      </c>
      <c r="P1477" s="97">
        <v>-6.9976586059999999</v>
      </c>
    </row>
    <row r="1478" spans="1:16" x14ac:dyDescent="0.3">
      <c r="A1478" s="97" t="s">
        <v>7100</v>
      </c>
      <c r="B1478" s="97" t="s">
        <v>7101</v>
      </c>
      <c r="C1478" s="97" t="s">
        <v>7102</v>
      </c>
      <c r="D1478" s="97" t="s">
        <v>7103</v>
      </c>
      <c r="E1478" s="97" t="s">
        <v>713</v>
      </c>
      <c r="F1478" s="97"/>
      <c r="G1478" s="97"/>
      <c r="H1478" s="97" t="s">
        <v>515</v>
      </c>
      <c r="I1478" s="97" t="s">
        <v>7104</v>
      </c>
      <c r="J1478" s="97" t="s">
        <v>517</v>
      </c>
      <c r="K1478" s="97">
        <v>287353.34299999999</v>
      </c>
      <c r="L1478" s="97">
        <v>127506.039</v>
      </c>
      <c r="M1478" s="97">
        <v>687284.86710000003</v>
      </c>
      <c r="N1478" s="97">
        <v>627555.50699999998</v>
      </c>
      <c r="O1478" s="97">
        <v>52.392570280000001</v>
      </c>
      <c r="P1478" s="97">
        <v>-6.7175672029999998</v>
      </c>
    </row>
    <row r="1479" spans="1:16" x14ac:dyDescent="0.3">
      <c r="A1479" s="97" t="s">
        <v>7105</v>
      </c>
      <c r="B1479" s="97" t="s">
        <v>7106</v>
      </c>
      <c r="C1479" s="97" t="s">
        <v>7106</v>
      </c>
      <c r="D1479" s="97" t="s">
        <v>1311</v>
      </c>
      <c r="E1479" s="97" t="s">
        <v>719</v>
      </c>
      <c r="F1479" s="97" t="s">
        <v>137</v>
      </c>
      <c r="G1479" s="97"/>
      <c r="H1479" s="97" t="s">
        <v>138</v>
      </c>
      <c r="I1479" s="97" t="s">
        <v>7107</v>
      </c>
      <c r="J1479" s="97" t="s">
        <v>140</v>
      </c>
      <c r="K1479" s="97">
        <v>150206.875</v>
      </c>
      <c r="L1479" s="97">
        <v>113215.227</v>
      </c>
      <c r="M1479" s="97">
        <v>550167.85900000005</v>
      </c>
      <c r="N1479" s="97">
        <v>613268.51049999997</v>
      </c>
      <c r="O1479" s="97">
        <v>52.268851179999999</v>
      </c>
      <c r="P1479" s="97">
        <v>-8.730108306</v>
      </c>
    </row>
    <row r="1480" spans="1:16" x14ac:dyDescent="0.3">
      <c r="A1480" s="97" t="s">
        <v>7108</v>
      </c>
      <c r="B1480" s="97" t="s">
        <v>7109</v>
      </c>
      <c r="C1480" s="97" t="s">
        <v>7110</v>
      </c>
      <c r="D1480" s="97" t="s">
        <v>7111</v>
      </c>
      <c r="E1480" s="97" t="s">
        <v>137</v>
      </c>
      <c r="F1480" s="97"/>
      <c r="G1480" s="97"/>
      <c r="H1480" s="97" t="s">
        <v>138</v>
      </c>
      <c r="I1480" s="97" t="s">
        <v>7112</v>
      </c>
      <c r="J1480" s="97" t="s">
        <v>140</v>
      </c>
      <c r="K1480" s="97">
        <v>191886.75</v>
      </c>
      <c r="L1480" s="97">
        <v>93798.758000000002</v>
      </c>
      <c r="M1480" s="97">
        <v>591838.65240000002</v>
      </c>
      <c r="N1480" s="97">
        <v>593855.99780000001</v>
      </c>
      <c r="O1480" s="97">
        <v>52.096554949999998</v>
      </c>
      <c r="P1480" s="97">
        <v>-8.1191127880000007</v>
      </c>
    </row>
    <row r="1481" spans="1:16" x14ac:dyDescent="0.3">
      <c r="A1481" s="97" t="s">
        <v>7113</v>
      </c>
      <c r="B1481" s="97" t="s">
        <v>7114</v>
      </c>
      <c r="C1481" s="97" t="s">
        <v>7114</v>
      </c>
      <c r="D1481" s="97" t="s">
        <v>7115</v>
      </c>
      <c r="E1481" s="97" t="s">
        <v>7116</v>
      </c>
      <c r="F1481" s="97" t="s">
        <v>706</v>
      </c>
      <c r="G1481" s="97"/>
      <c r="H1481" s="97" t="s">
        <v>307</v>
      </c>
      <c r="I1481" s="97" t="s">
        <v>7117</v>
      </c>
      <c r="J1481" s="97" t="s">
        <v>309</v>
      </c>
      <c r="K1481" s="97">
        <v>160955.40599999999</v>
      </c>
      <c r="L1481" s="97">
        <v>225991.71900000001</v>
      </c>
      <c r="M1481" s="97">
        <v>560914.68339999998</v>
      </c>
      <c r="N1481" s="97">
        <v>726020.6483</v>
      </c>
      <c r="O1481" s="97">
        <v>53.28306078</v>
      </c>
      <c r="P1481" s="97">
        <v>-8.5861187359999995</v>
      </c>
    </row>
    <row r="1482" spans="1:16" x14ac:dyDescent="0.3">
      <c r="A1482" s="97" t="s">
        <v>7118</v>
      </c>
      <c r="B1482" s="97" t="s">
        <v>7119</v>
      </c>
      <c r="C1482" s="97" t="s">
        <v>7120</v>
      </c>
      <c r="D1482" s="97" t="s">
        <v>986</v>
      </c>
      <c r="E1482" s="97" t="s">
        <v>380</v>
      </c>
      <c r="F1482" s="97"/>
      <c r="G1482" s="97"/>
      <c r="H1482" s="97" t="s">
        <v>381</v>
      </c>
      <c r="I1482" s="97" t="s">
        <v>7121</v>
      </c>
      <c r="J1482" s="97" t="s">
        <v>383</v>
      </c>
      <c r="K1482" s="97">
        <v>268864.46899999998</v>
      </c>
      <c r="L1482" s="97">
        <v>294673.21899999998</v>
      </c>
      <c r="M1482" s="97">
        <v>668800.86609999998</v>
      </c>
      <c r="N1482" s="97">
        <v>794686.77410000004</v>
      </c>
      <c r="O1482" s="97">
        <v>53.897009410000003</v>
      </c>
      <c r="P1482" s="97">
        <v>-6.9531943150000002</v>
      </c>
    </row>
    <row r="1483" spans="1:16" x14ac:dyDescent="0.3">
      <c r="A1483" s="97" t="s">
        <v>7122</v>
      </c>
      <c r="B1483" s="97" t="s">
        <v>7123</v>
      </c>
      <c r="C1483" s="97" t="s">
        <v>7123</v>
      </c>
      <c r="D1483" s="97" t="s">
        <v>7124</v>
      </c>
      <c r="E1483" s="97" t="s">
        <v>4793</v>
      </c>
      <c r="F1483" s="97" t="s">
        <v>465</v>
      </c>
      <c r="G1483" s="97"/>
      <c r="H1483" s="97" t="s">
        <v>466</v>
      </c>
      <c r="I1483" s="97" t="s">
        <v>7125</v>
      </c>
      <c r="J1483" s="97" t="s">
        <v>468</v>
      </c>
      <c r="K1483" s="97">
        <v>80270.100000000006</v>
      </c>
      <c r="L1483" s="97">
        <v>310416.90000000002</v>
      </c>
      <c r="M1483" s="97">
        <v>480247.2156</v>
      </c>
      <c r="N1483" s="97">
        <v>810428.0686</v>
      </c>
      <c r="O1483" s="97">
        <v>54.029129990000001</v>
      </c>
      <c r="P1483" s="97">
        <v>-9.8278751530000008</v>
      </c>
    </row>
    <row r="1484" spans="1:16" x14ac:dyDescent="0.3">
      <c r="A1484" s="97" t="s">
        <v>7126</v>
      </c>
      <c r="B1484" s="97" t="s">
        <v>7127</v>
      </c>
      <c r="C1484" s="97" t="s">
        <v>7127</v>
      </c>
      <c r="D1484" s="97" t="s">
        <v>719</v>
      </c>
      <c r="E1484" s="97" t="s">
        <v>137</v>
      </c>
      <c r="F1484" s="97"/>
      <c r="G1484" s="97"/>
      <c r="H1484" s="97" t="s">
        <v>138</v>
      </c>
      <c r="I1484" s="97" t="s">
        <v>7128</v>
      </c>
      <c r="J1484" s="97" t="s">
        <v>140</v>
      </c>
      <c r="K1484" s="97">
        <v>159452.56299999999</v>
      </c>
      <c r="L1484" s="97">
        <v>97209.358999999997</v>
      </c>
      <c r="M1484" s="97">
        <v>559411.46889999998</v>
      </c>
      <c r="N1484" s="97">
        <v>597266.03989999997</v>
      </c>
      <c r="O1484" s="97">
        <v>52.125777560000003</v>
      </c>
      <c r="P1484" s="97">
        <v>-8.5927691589999995</v>
      </c>
    </row>
    <row r="1485" spans="1:16" x14ac:dyDescent="0.3">
      <c r="A1485" s="97" t="s">
        <v>7129</v>
      </c>
      <c r="B1485" s="97" t="s">
        <v>7130</v>
      </c>
      <c r="C1485" s="97" t="s">
        <v>7131</v>
      </c>
      <c r="D1485" s="97" t="s">
        <v>7132</v>
      </c>
      <c r="E1485" s="97" t="s">
        <v>7133</v>
      </c>
      <c r="F1485" s="97" t="s">
        <v>7134</v>
      </c>
      <c r="G1485" s="97"/>
      <c r="H1485" s="97" t="s">
        <v>389</v>
      </c>
      <c r="I1485" s="97" t="s">
        <v>7135</v>
      </c>
      <c r="J1485" s="97" t="s">
        <v>391</v>
      </c>
      <c r="K1485" s="97">
        <v>252741.875</v>
      </c>
      <c r="L1485" s="97">
        <v>101301.148</v>
      </c>
      <c r="M1485" s="97">
        <v>652680.71279999998</v>
      </c>
      <c r="N1485" s="97">
        <v>601356.44469999999</v>
      </c>
      <c r="O1485" s="97">
        <v>52.161522069999997</v>
      </c>
      <c r="P1485" s="97">
        <v>-7.2300138199999999</v>
      </c>
    </row>
    <row r="1486" spans="1:16" x14ac:dyDescent="0.3">
      <c r="A1486" s="97" t="s">
        <v>7136</v>
      </c>
      <c r="B1486" s="97" t="s">
        <v>7137</v>
      </c>
      <c r="C1486" s="97" t="s">
        <v>7138</v>
      </c>
      <c r="D1486" s="97" t="s">
        <v>7139</v>
      </c>
      <c r="E1486" s="97" t="s">
        <v>7140</v>
      </c>
      <c r="F1486" s="97" t="s">
        <v>3373</v>
      </c>
      <c r="G1486" s="97"/>
      <c r="H1486" s="97" t="s">
        <v>389</v>
      </c>
      <c r="I1486" s="97" t="s">
        <v>7141</v>
      </c>
      <c r="J1486" s="97" t="s">
        <v>391</v>
      </c>
      <c r="K1486" s="97">
        <v>250458.25</v>
      </c>
      <c r="L1486" s="97">
        <v>102600.117</v>
      </c>
      <c r="M1486" s="97">
        <v>650397.58649999998</v>
      </c>
      <c r="N1486" s="97">
        <v>602655.14619999996</v>
      </c>
      <c r="O1486" s="97">
        <v>52.173407859999998</v>
      </c>
      <c r="P1486" s="97">
        <v>-7.2631883620000002</v>
      </c>
    </row>
    <row r="1487" spans="1:16" x14ac:dyDescent="0.3">
      <c r="A1487" s="97" t="s">
        <v>7142</v>
      </c>
      <c r="B1487" s="97" t="s">
        <v>7143</v>
      </c>
      <c r="C1487" s="97" t="s">
        <v>7144</v>
      </c>
      <c r="D1487" s="97" t="s">
        <v>1216</v>
      </c>
      <c r="E1487" s="97" t="s">
        <v>289</v>
      </c>
      <c r="F1487" s="97"/>
      <c r="G1487" s="97"/>
      <c r="H1487" s="97" t="s">
        <v>290</v>
      </c>
      <c r="I1487" s="97" t="s">
        <v>7145</v>
      </c>
      <c r="J1487" s="97" t="s">
        <v>292</v>
      </c>
      <c r="K1487" s="97">
        <v>326407.03100000002</v>
      </c>
      <c r="L1487" s="97">
        <v>218242.29699999999</v>
      </c>
      <c r="M1487" s="97">
        <v>726330.62600000005</v>
      </c>
      <c r="N1487" s="97">
        <v>718272.01240000001</v>
      </c>
      <c r="O1487" s="97">
        <v>53.199860030000004</v>
      </c>
      <c r="P1487" s="97">
        <v>-6.1091441599999996</v>
      </c>
    </row>
    <row r="1488" spans="1:16" x14ac:dyDescent="0.3">
      <c r="A1488" s="97" t="s">
        <v>7146</v>
      </c>
      <c r="B1488" s="97" t="s">
        <v>7147</v>
      </c>
      <c r="C1488" s="97" t="s">
        <v>7147</v>
      </c>
      <c r="D1488" s="97" t="s">
        <v>7148</v>
      </c>
      <c r="E1488" s="97" t="s">
        <v>6823</v>
      </c>
      <c r="F1488" s="97" t="s">
        <v>319</v>
      </c>
      <c r="G1488" s="97"/>
      <c r="H1488" s="97" t="s">
        <v>307</v>
      </c>
      <c r="I1488" s="97" t="s">
        <v>7149</v>
      </c>
      <c r="J1488" s="97" t="s">
        <v>309</v>
      </c>
      <c r="K1488" s="97">
        <v>167005.42199999999</v>
      </c>
      <c r="L1488" s="97">
        <v>268898.59399999998</v>
      </c>
      <c r="M1488" s="97">
        <v>566963.62600000005</v>
      </c>
      <c r="N1488" s="97">
        <v>768918.24580000003</v>
      </c>
      <c r="O1488" s="97">
        <v>53.66896663</v>
      </c>
      <c r="P1488" s="97">
        <v>-8.4999240999999994</v>
      </c>
    </row>
    <row r="1489" spans="1:16" x14ac:dyDescent="0.3">
      <c r="A1489" s="97" t="s">
        <v>7150</v>
      </c>
      <c r="B1489" s="97" t="s">
        <v>7151</v>
      </c>
      <c r="C1489" s="97" t="s">
        <v>7152</v>
      </c>
      <c r="D1489" s="97" t="s">
        <v>7153</v>
      </c>
      <c r="E1489" s="97" t="s">
        <v>4302</v>
      </c>
      <c r="F1489" s="97" t="s">
        <v>7154</v>
      </c>
      <c r="G1489" s="97"/>
      <c r="H1489" s="97" t="s">
        <v>594</v>
      </c>
      <c r="I1489" s="97" t="s">
        <v>7155</v>
      </c>
      <c r="J1489" s="97" t="s">
        <v>596</v>
      </c>
      <c r="K1489" s="97">
        <v>222565.95300000001</v>
      </c>
      <c r="L1489" s="97">
        <v>236576.234</v>
      </c>
      <c r="M1489" s="97">
        <v>622512.01430000004</v>
      </c>
      <c r="N1489" s="97">
        <v>736602.55279999995</v>
      </c>
      <c r="O1489" s="97">
        <v>53.379120579999999</v>
      </c>
      <c r="P1489" s="97">
        <v>-7.6616544180000004</v>
      </c>
    </row>
    <row r="1490" spans="1:16" x14ac:dyDescent="0.3">
      <c r="A1490" s="97" t="s">
        <v>7156</v>
      </c>
      <c r="B1490" s="97" t="s">
        <v>7157</v>
      </c>
      <c r="C1490" s="97" t="s">
        <v>7157</v>
      </c>
      <c r="D1490" s="97" t="s">
        <v>1129</v>
      </c>
      <c r="E1490" s="97" t="s">
        <v>158</v>
      </c>
      <c r="F1490" s="97"/>
      <c r="G1490" s="97"/>
      <c r="H1490" s="97" t="s">
        <v>159</v>
      </c>
      <c r="I1490" s="97" t="s">
        <v>7158</v>
      </c>
      <c r="J1490" s="97" t="s">
        <v>161</v>
      </c>
      <c r="K1490" s="97">
        <v>214779.53099999999</v>
      </c>
      <c r="L1490" s="97">
        <v>124597.656</v>
      </c>
      <c r="M1490" s="97">
        <v>614726.6692</v>
      </c>
      <c r="N1490" s="97">
        <v>624648.13890000002</v>
      </c>
      <c r="O1490" s="97">
        <v>52.373196110000002</v>
      </c>
      <c r="P1490" s="97">
        <v>-7.7837275830000001</v>
      </c>
    </row>
    <row r="1491" spans="1:16" x14ac:dyDescent="0.3">
      <c r="A1491" s="97" t="s">
        <v>7159</v>
      </c>
      <c r="B1491" s="97" t="s">
        <v>7160</v>
      </c>
      <c r="C1491" s="97" t="s">
        <v>7160</v>
      </c>
      <c r="D1491" s="97" t="s">
        <v>7161</v>
      </c>
      <c r="E1491" s="97" t="s">
        <v>158</v>
      </c>
      <c r="F1491" s="97"/>
      <c r="G1491" s="97"/>
      <c r="H1491" s="97" t="s">
        <v>159</v>
      </c>
      <c r="I1491" s="97" t="s">
        <v>7162</v>
      </c>
      <c r="J1491" s="97" t="s">
        <v>430</v>
      </c>
      <c r="K1491" s="97">
        <v>197029.03099999999</v>
      </c>
      <c r="L1491" s="97">
        <v>188071.96900000001</v>
      </c>
      <c r="M1491" s="97">
        <v>596980.33360000001</v>
      </c>
      <c r="N1491" s="97">
        <v>688108.87419999996</v>
      </c>
      <c r="O1491" s="97">
        <v>52.943768820000003</v>
      </c>
      <c r="P1491" s="97">
        <v>-8.0449272769999993</v>
      </c>
    </row>
    <row r="1492" spans="1:16" x14ac:dyDescent="0.3">
      <c r="A1492" s="97" t="s">
        <v>7163</v>
      </c>
      <c r="B1492" s="97" t="s">
        <v>5740</v>
      </c>
      <c r="C1492" s="97" t="s">
        <v>7164</v>
      </c>
      <c r="D1492" s="97" t="s">
        <v>7165</v>
      </c>
      <c r="E1492" s="97" t="s">
        <v>7166</v>
      </c>
      <c r="F1492" s="97" t="s">
        <v>7167</v>
      </c>
      <c r="G1492" s="97"/>
      <c r="H1492" s="97" t="s">
        <v>307</v>
      </c>
      <c r="I1492" s="97" t="s">
        <v>7168</v>
      </c>
      <c r="J1492" s="97" t="s">
        <v>309</v>
      </c>
      <c r="K1492" s="97">
        <v>175564.54699999999</v>
      </c>
      <c r="L1492" s="97">
        <v>195102.25</v>
      </c>
      <c r="M1492" s="97">
        <v>575520.51119999995</v>
      </c>
      <c r="N1492" s="97">
        <v>695137.75600000005</v>
      </c>
      <c r="O1492" s="97">
        <v>53.006390000000003</v>
      </c>
      <c r="P1492" s="97">
        <v>-8.3647388809999992</v>
      </c>
    </row>
    <row r="1493" spans="1:16" x14ac:dyDescent="0.3">
      <c r="A1493" s="97" t="s">
        <v>7169</v>
      </c>
      <c r="B1493" s="97" t="s">
        <v>7170</v>
      </c>
      <c r="C1493" s="97" t="s">
        <v>7171</v>
      </c>
      <c r="D1493" s="97" t="s">
        <v>7172</v>
      </c>
      <c r="E1493" s="97" t="s">
        <v>925</v>
      </c>
      <c r="F1493" s="97" t="s">
        <v>436</v>
      </c>
      <c r="G1493" s="97"/>
      <c r="H1493" s="97" t="s">
        <v>437</v>
      </c>
      <c r="I1493" s="97" t="s">
        <v>7173</v>
      </c>
      <c r="J1493" s="97" t="s">
        <v>439</v>
      </c>
      <c r="K1493" s="97">
        <v>221633.29699999999</v>
      </c>
      <c r="L1493" s="97">
        <v>432366.28100000002</v>
      </c>
      <c r="M1493" s="97">
        <v>621580.60049999994</v>
      </c>
      <c r="N1493" s="97">
        <v>932350.42039999994</v>
      </c>
      <c r="O1493" s="97">
        <v>55.13803291</v>
      </c>
      <c r="P1493" s="97">
        <v>-7.6615479009999996</v>
      </c>
    </row>
    <row r="1494" spans="1:16" x14ac:dyDescent="0.3">
      <c r="A1494" s="97" t="s">
        <v>7174</v>
      </c>
      <c r="B1494" s="97" t="s">
        <v>5824</v>
      </c>
      <c r="C1494" s="97" t="s">
        <v>7175</v>
      </c>
      <c r="D1494" s="97" t="s">
        <v>7176</v>
      </c>
      <c r="E1494" s="97" t="s">
        <v>7177</v>
      </c>
      <c r="F1494" s="97" t="s">
        <v>418</v>
      </c>
      <c r="G1494" s="97" t="s">
        <v>4105</v>
      </c>
      <c r="H1494" s="97" t="s">
        <v>225</v>
      </c>
      <c r="I1494" s="97" t="s">
        <v>7178</v>
      </c>
      <c r="J1494" s="97" t="s">
        <v>227</v>
      </c>
      <c r="K1494" s="97">
        <v>304721.53100000002</v>
      </c>
      <c r="L1494" s="97">
        <v>302854.53100000002</v>
      </c>
      <c r="M1494" s="97">
        <v>704650.24699999997</v>
      </c>
      <c r="N1494" s="97">
        <v>802866.13280000002</v>
      </c>
      <c r="O1494" s="97">
        <v>53.964487910000003</v>
      </c>
      <c r="P1494" s="97">
        <v>-6.4051389480000003</v>
      </c>
    </row>
    <row r="1495" spans="1:16" x14ac:dyDescent="0.3">
      <c r="A1495" s="97" t="s">
        <v>7179</v>
      </c>
      <c r="B1495" s="97" t="s">
        <v>7180</v>
      </c>
      <c r="C1495" s="97" t="s">
        <v>2839</v>
      </c>
      <c r="D1495" s="97" t="s">
        <v>7181</v>
      </c>
      <c r="E1495" s="97" t="s">
        <v>925</v>
      </c>
      <c r="F1495" s="97" t="s">
        <v>436</v>
      </c>
      <c r="G1495" s="97"/>
      <c r="H1495" s="97" t="s">
        <v>437</v>
      </c>
      <c r="I1495" s="97" t="s">
        <v>7182</v>
      </c>
      <c r="J1495" s="97" t="s">
        <v>439</v>
      </c>
      <c r="K1495" s="97">
        <v>234204.04699999999</v>
      </c>
      <c r="L1495" s="97">
        <v>402944.71899999998</v>
      </c>
      <c r="M1495" s="97">
        <v>634148.4865</v>
      </c>
      <c r="N1495" s="97">
        <v>902935.13080000004</v>
      </c>
      <c r="O1495" s="97">
        <v>54.873057959999997</v>
      </c>
      <c r="P1495" s="97">
        <v>-7.4679606969999996</v>
      </c>
    </row>
    <row r="1496" spans="1:16" x14ac:dyDescent="0.3">
      <c r="A1496" s="97" t="s">
        <v>7183</v>
      </c>
      <c r="B1496" s="97" t="s">
        <v>7184</v>
      </c>
      <c r="C1496" s="97" t="s">
        <v>7184</v>
      </c>
      <c r="D1496" s="97" t="s">
        <v>2251</v>
      </c>
      <c r="E1496" s="97" t="s">
        <v>7185</v>
      </c>
      <c r="F1496" s="97" t="s">
        <v>694</v>
      </c>
      <c r="G1496" s="97"/>
      <c r="H1496" s="97" t="s">
        <v>437</v>
      </c>
      <c r="I1496" s="97" t="s">
        <v>7186</v>
      </c>
      <c r="J1496" s="97" t="s">
        <v>439</v>
      </c>
      <c r="K1496" s="97">
        <v>204499.1</v>
      </c>
      <c r="L1496" s="97">
        <v>398854.3</v>
      </c>
      <c r="M1496" s="97">
        <v>604449.91749999998</v>
      </c>
      <c r="N1496" s="97">
        <v>898845.75049999997</v>
      </c>
      <c r="O1496" s="97">
        <v>54.837461599999997</v>
      </c>
      <c r="P1496" s="97">
        <v>-7.9307308709999997</v>
      </c>
    </row>
    <row r="1497" spans="1:16" x14ac:dyDescent="0.3">
      <c r="A1497" s="97" t="s">
        <v>7187</v>
      </c>
      <c r="B1497" s="97" t="s">
        <v>7188</v>
      </c>
      <c r="C1497" s="97" t="s">
        <v>7189</v>
      </c>
      <c r="D1497" s="97" t="s">
        <v>7190</v>
      </c>
      <c r="E1497" s="97" t="s">
        <v>7189</v>
      </c>
      <c r="F1497" s="97" t="s">
        <v>7191</v>
      </c>
      <c r="G1497" s="97" t="s">
        <v>7192</v>
      </c>
      <c r="H1497" s="97" t="s">
        <v>515</v>
      </c>
      <c r="I1497" s="97" t="s">
        <v>7193</v>
      </c>
      <c r="J1497" s="97" t="s">
        <v>517</v>
      </c>
      <c r="K1497" s="97">
        <v>287747.875</v>
      </c>
      <c r="L1497" s="97">
        <v>114836.836</v>
      </c>
      <c r="M1497" s="97">
        <v>687679.24670000002</v>
      </c>
      <c r="N1497" s="97">
        <v>614889.03060000006</v>
      </c>
      <c r="O1497" s="97">
        <v>52.278683829999999</v>
      </c>
      <c r="P1497" s="97">
        <v>-6.7150778129999997</v>
      </c>
    </row>
    <row r="1498" spans="1:16" x14ac:dyDescent="0.3">
      <c r="A1498" s="97" t="s">
        <v>7194</v>
      </c>
      <c r="B1498" s="97" t="s">
        <v>7195</v>
      </c>
      <c r="C1498" s="97" t="s">
        <v>7196</v>
      </c>
      <c r="D1498" s="97" t="s">
        <v>6592</v>
      </c>
      <c r="E1498" s="97" t="s">
        <v>167</v>
      </c>
      <c r="F1498" s="97" t="s">
        <v>166</v>
      </c>
      <c r="G1498" s="97"/>
      <c r="H1498" s="97" t="s">
        <v>262</v>
      </c>
      <c r="I1498" s="97" t="s">
        <v>7197</v>
      </c>
      <c r="J1498" s="97" t="s">
        <v>264</v>
      </c>
      <c r="K1498" s="97">
        <v>259832.17199999999</v>
      </c>
      <c r="L1498" s="97">
        <v>179586.32800000001</v>
      </c>
      <c r="M1498" s="97">
        <v>659769.90139999997</v>
      </c>
      <c r="N1498" s="97">
        <v>679624.72490000003</v>
      </c>
      <c r="O1498" s="97">
        <v>52.864207749999998</v>
      </c>
      <c r="P1498" s="97">
        <v>-7.1123478779999996</v>
      </c>
    </row>
    <row r="1499" spans="1:16" x14ac:dyDescent="0.3">
      <c r="A1499" s="97" t="s">
        <v>7198</v>
      </c>
      <c r="B1499" s="97" t="s">
        <v>7199</v>
      </c>
      <c r="C1499" s="97" t="s">
        <v>7200</v>
      </c>
      <c r="D1499" s="97" t="s">
        <v>7201</v>
      </c>
      <c r="E1499" s="97" t="s">
        <v>7202</v>
      </c>
      <c r="F1499" s="97" t="s">
        <v>261</v>
      </c>
      <c r="G1499" s="97"/>
      <c r="H1499" s="97" t="s">
        <v>262</v>
      </c>
      <c r="I1499" s="97" t="s">
        <v>7203</v>
      </c>
      <c r="J1499" s="97" t="s">
        <v>264</v>
      </c>
      <c r="K1499" s="97">
        <v>269397.43800000002</v>
      </c>
      <c r="L1499" s="97">
        <v>184370.391</v>
      </c>
      <c r="M1499" s="97">
        <v>669333.13260000001</v>
      </c>
      <c r="N1499" s="97">
        <v>684407.70629999996</v>
      </c>
      <c r="O1499" s="97">
        <v>52.906042050000003</v>
      </c>
      <c r="P1499" s="97">
        <v>-6.9693272950000003</v>
      </c>
    </row>
    <row r="1500" spans="1:16" x14ac:dyDescent="0.3">
      <c r="A1500" s="97" t="s">
        <v>7204</v>
      </c>
      <c r="B1500" s="97" t="s">
        <v>608</v>
      </c>
      <c r="C1500" s="97" t="s">
        <v>7205</v>
      </c>
      <c r="D1500" s="97" t="s">
        <v>7206</v>
      </c>
      <c r="E1500" s="97" t="s">
        <v>7207</v>
      </c>
      <c r="F1500" s="97" t="s">
        <v>7208</v>
      </c>
      <c r="G1500" s="97"/>
      <c r="H1500" s="97" t="s">
        <v>175</v>
      </c>
      <c r="I1500" s="97" t="s">
        <v>7209</v>
      </c>
      <c r="J1500" s="97" t="s">
        <v>177</v>
      </c>
      <c r="K1500" s="97">
        <v>307056.03999999998</v>
      </c>
      <c r="L1500" s="97">
        <v>258177.742</v>
      </c>
      <c r="M1500" s="97">
        <v>706984.01560000004</v>
      </c>
      <c r="N1500" s="97">
        <v>758198.95669999998</v>
      </c>
      <c r="O1500" s="97">
        <v>53.562779290000002</v>
      </c>
      <c r="P1500" s="97">
        <v>-6.3850611690000001</v>
      </c>
    </row>
    <row r="1501" spans="1:16" x14ac:dyDescent="0.3">
      <c r="A1501" s="97" t="s">
        <v>7210</v>
      </c>
      <c r="B1501" s="97" t="s">
        <v>7211</v>
      </c>
      <c r="C1501" s="97" t="s">
        <v>7212</v>
      </c>
      <c r="D1501" s="97" t="s">
        <v>7213</v>
      </c>
      <c r="E1501" s="97" t="s">
        <v>6136</v>
      </c>
      <c r="F1501" s="97" t="s">
        <v>5944</v>
      </c>
      <c r="G1501" s="97"/>
      <c r="H1501" s="97" t="s">
        <v>247</v>
      </c>
      <c r="I1501" s="97" t="s">
        <v>7214</v>
      </c>
      <c r="J1501" s="97" t="s">
        <v>249</v>
      </c>
      <c r="K1501" s="97">
        <v>281196.90600000002</v>
      </c>
      <c r="L1501" s="97">
        <v>262664.375</v>
      </c>
      <c r="M1501" s="97">
        <v>681130.47600000002</v>
      </c>
      <c r="N1501" s="97">
        <v>762684.76060000004</v>
      </c>
      <c r="O1501" s="97">
        <v>53.607713709999999</v>
      </c>
      <c r="P1501" s="97">
        <v>-6.7740444369999997</v>
      </c>
    </row>
    <row r="1502" spans="1:16" x14ac:dyDescent="0.3">
      <c r="A1502" s="97" t="s">
        <v>7215</v>
      </c>
      <c r="B1502" s="97" t="s">
        <v>7216</v>
      </c>
      <c r="C1502" s="97" t="s">
        <v>7217</v>
      </c>
      <c r="D1502" s="97" t="s">
        <v>2565</v>
      </c>
      <c r="E1502" s="97" t="s">
        <v>232</v>
      </c>
      <c r="F1502" s="97" t="s">
        <v>898</v>
      </c>
      <c r="G1502" s="97"/>
      <c r="H1502" s="97" t="s">
        <v>232</v>
      </c>
      <c r="I1502" s="97" t="s">
        <v>7218</v>
      </c>
      <c r="J1502" s="97" t="s">
        <v>234</v>
      </c>
      <c r="K1502" s="97">
        <v>223265.67199999999</v>
      </c>
      <c r="L1502" s="97">
        <v>280701.84399999998</v>
      </c>
      <c r="M1502" s="97">
        <v>623211.81810000003</v>
      </c>
      <c r="N1502" s="97">
        <v>780718.65220000001</v>
      </c>
      <c r="O1502" s="97">
        <v>53.775535619999999</v>
      </c>
      <c r="P1502" s="97">
        <v>-7.6478578549999998</v>
      </c>
    </row>
    <row r="1503" spans="1:16" x14ac:dyDescent="0.3">
      <c r="A1503" s="97" t="s">
        <v>7219</v>
      </c>
      <c r="B1503" s="97" t="s">
        <v>7220</v>
      </c>
      <c r="C1503" s="97" t="s">
        <v>7221</v>
      </c>
      <c r="D1503" s="97" t="s">
        <v>7222</v>
      </c>
      <c r="E1503" s="97" t="s">
        <v>2736</v>
      </c>
      <c r="F1503" s="97" t="s">
        <v>465</v>
      </c>
      <c r="G1503" s="97"/>
      <c r="H1503" s="97" t="s">
        <v>466</v>
      </c>
      <c r="I1503" s="97" t="s">
        <v>7223</v>
      </c>
      <c r="J1503" s="97" t="s">
        <v>468</v>
      </c>
      <c r="K1503" s="97">
        <v>108721.086</v>
      </c>
      <c r="L1503" s="97">
        <v>286329.15600000002</v>
      </c>
      <c r="M1503" s="97">
        <v>508691.94160000002</v>
      </c>
      <c r="N1503" s="97">
        <v>786345.36369999999</v>
      </c>
      <c r="O1503" s="97">
        <v>53.818600770000003</v>
      </c>
      <c r="P1503" s="97">
        <v>-9.3866755590000004</v>
      </c>
    </row>
    <row r="1504" spans="1:16" x14ac:dyDescent="0.3">
      <c r="A1504" s="97" t="s">
        <v>7224</v>
      </c>
      <c r="B1504" s="97" t="s">
        <v>7225</v>
      </c>
      <c r="C1504" s="97" t="s">
        <v>7225</v>
      </c>
      <c r="D1504" s="97" t="s">
        <v>7226</v>
      </c>
      <c r="E1504" s="97" t="s">
        <v>7227</v>
      </c>
      <c r="F1504" s="97" t="s">
        <v>611</v>
      </c>
      <c r="G1504" s="97"/>
      <c r="H1504" s="97" t="s">
        <v>612</v>
      </c>
      <c r="I1504" s="97" t="s">
        <v>7228</v>
      </c>
      <c r="J1504" s="97" t="s">
        <v>614</v>
      </c>
      <c r="K1504" s="97">
        <v>169180.71900000001</v>
      </c>
      <c r="L1504" s="97">
        <v>180207.84400000001</v>
      </c>
      <c r="M1504" s="97">
        <v>569137.97820000001</v>
      </c>
      <c r="N1504" s="97">
        <v>680246.5932</v>
      </c>
      <c r="O1504" s="97">
        <v>52.87222963</v>
      </c>
      <c r="P1504" s="97">
        <v>-8.4584176150000001</v>
      </c>
    </row>
    <row r="1505" spans="1:16" x14ac:dyDescent="0.3">
      <c r="A1505" s="97" t="s">
        <v>7229</v>
      </c>
      <c r="B1505" s="97" t="s">
        <v>7230</v>
      </c>
      <c r="C1505" s="97" t="s">
        <v>7231</v>
      </c>
      <c r="D1505" s="97" t="s">
        <v>7232</v>
      </c>
      <c r="E1505" s="97" t="s">
        <v>7233</v>
      </c>
      <c r="F1505" s="97" t="s">
        <v>694</v>
      </c>
      <c r="G1505" s="97"/>
      <c r="H1505" s="97" t="s">
        <v>437</v>
      </c>
      <c r="I1505" s="97" t="s">
        <v>7234</v>
      </c>
      <c r="J1505" s="97" t="s">
        <v>439</v>
      </c>
      <c r="K1505" s="97">
        <v>202092.5</v>
      </c>
      <c r="L1505" s="97">
        <v>396971</v>
      </c>
      <c r="M1505" s="97">
        <v>602043.826</v>
      </c>
      <c r="N1505" s="97">
        <v>896962.86910000001</v>
      </c>
      <c r="O1505" s="97">
        <v>54.820560069999999</v>
      </c>
      <c r="P1505" s="97">
        <v>-7.9681983059999997</v>
      </c>
    </row>
    <row r="1506" spans="1:16" x14ac:dyDescent="0.3">
      <c r="A1506" s="97" t="s">
        <v>7235</v>
      </c>
      <c r="B1506" s="97" t="s">
        <v>7236</v>
      </c>
      <c r="C1506" s="97" t="s">
        <v>7237</v>
      </c>
      <c r="D1506" s="97" t="s">
        <v>407</v>
      </c>
      <c r="E1506" s="97" t="s">
        <v>210</v>
      </c>
      <c r="F1506" s="97"/>
      <c r="G1506" s="97"/>
      <c r="H1506" s="97" t="s">
        <v>211</v>
      </c>
      <c r="I1506" s="97" t="s">
        <v>7238</v>
      </c>
      <c r="J1506" s="97" t="s">
        <v>213</v>
      </c>
      <c r="K1506" s="97">
        <v>249467.875</v>
      </c>
      <c r="L1506" s="97">
        <v>143248.766</v>
      </c>
      <c r="M1506" s="97">
        <v>649407.64240000001</v>
      </c>
      <c r="N1506" s="97">
        <v>643295.04550000001</v>
      </c>
      <c r="O1506" s="97">
        <v>52.53875713</v>
      </c>
      <c r="P1506" s="97">
        <v>-7.2716799129999998</v>
      </c>
    </row>
    <row r="1507" spans="1:16" x14ac:dyDescent="0.3">
      <c r="A1507" s="97" t="s">
        <v>7239</v>
      </c>
      <c r="B1507" s="97" t="s">
        <v>7240</v>
      </c>
      <c r="C1507" s="97" t="s">
        <v>7241</v>
      </c>
      <c r="D1507" s="97" t="s">
        <v>7242</v>
      </c>
      <c r="E1507" s="97" t="s">
        <v>506</v>
      </c>
      <c r="F1507" s="97" t="s">
        <v>202</v>
      </c>
      <c r="G1507" s="97"/>
      <c r="H1507" s="97" t="s">
        <v>203</v>
      </c>
      <c r="I1507" s="97" t="s">
        <v>7243</v>
      </c>
      <c r="J1507" s="97" t="s">
        <v>205</v>
      </c>
      <c r="K1507" s="97">
        <v>276657.28100000002</v>
      </c>
      <c r="L1507" s="97">
        <v>221777.234</v>
      </c>
      <c r="M1507" s="97">
        <v>676591.61120000004</v>
      </c>
      <c r="N1507" s="97">
        <v>721806.45239999995</v>
      </c>
      <c r="O1507" s="97">
        <v>53.241105429999998</v>
      </c>
      <c r="P1507" s="97">
        <v>-6.8525488689999996</v>
      </c>
    </row>
    <row r="1508" spans="1:16" x14ac:dyDescent="0.3">
      <c r="A1508" s="97" t="s">
        <v>7244</v>
      </c>
      <c r="B1508" s="97" t="s">
        <v>7245</v>
      </c>
      <c r="C1508" s="97" t="s">
        <v>7246</v>
      </c>
      <c r="D1508" s="97" t="s">
        <v>7247</v>
      </c>
      <c r="E1508" s="97" t="s">
        <v>7248</v>
      </c>
      <c r="F1508" s="97" t="s">
        <v>7031</v>
      </c>
      <c r="G1508" s="97"/>
      <c r="H1508" s="97" t="s">
        <v>175</v>
      </c>
      <c r="I1508" s="97" t="s">
        <v>7249</v>
      </c>
      <c r="J1508" s="97" t="s">
        <v>177</v>
      </c>
      <c r="K1508" s="97">
        <v>320178.03100000002</v>
      </c>
      <c r="L1508" s="97">
        <v>261483.34400000001</v>
      </c>
      <c r="M1508" s="97">
        <v>720103.19739999995</v>
      </c>
      <c r="N1508" s="97">
        <v>761503.77679999999</v>
      </c>
      <c r="O1508" s="97">
        <v>53.58962666</v>
      </c>
      <c r="P1508" s="97">
        <v>-6.1858576149999998</v>
      </c>
    </row>
    <row r="1509" spans="1:16" x14ac:dyDescent="0.3">
      <c r="A1509" s="97" t="s">
        <v>7250</v>
      </c>
      <c r="B1509" s="97" t="s">
        <v>7251</v>
      </c>
      <c r="C1509" s="97" t="s">
        <v>7251</v>
      </c>
      <c r="D1509" s="97" t="s">
        <v>7252</v>
      </c>
      <c r="E1509" s="97" t="s">
        <v>5433</v>
      </c>
      <c r="F1509" s="97"/>
      <c r="G1509" s="97"/>
      <c r="H1509" s="97" t="s">
        <v>389</v>
      </c>
      <c r="I1509" s="97" t="s">
        <v>7253</v>
      </c>
      <c r="J1509" s="97" t="s">
        <v>391</v>
      </c>
      <c r="K1509" s="97">
        <v>237163.65700000001</v>
      </c>
      <c r="L1509" s="97">
        <v>107735.988</v>
      </c>
      <c r="M1509" s="97">
        <v>637105.88399999996</v>
      </c>
      <c r="N1509" s="97">
        <v>607789.98230000003</v>
      </c>
      <c r="O1509" s="97">
        <v>52.22061471</v>
      </c>
      <c r="P1509" s="97">
        <v>-7.4569394339999997</v>
      </c>
    </row>
    <row r="1510" spans="1:16" x14ac:dyDescent="0.3">
      <c r="A1510" s="97" t="s">
        <v>7254</v>
      </c>
      <c r="B1510" s="97" t="s">
        <v>7255</v>
      </c>
      <c r="C1510" s="97" t="s">
        <v>7256</v>
      </c>
      <c r="D1510" s="97" t="s">
        <v>7257</v>
      </c>
      <c r="E1510" s="97" t="s">
        <v>1931</v>
      </c>
      <c r="F1510" s="97" t="s">
        <v>333</v>
      </c>
      <c r="G1510" s="97"/>
      <c r="H1510" s="97" t="s">
        <v>321</v>
      </c>
      <c r="I1510" s="97" t="s">
        <v>7258</v>
      </c>
      <c r="J1510" s="97" t="s">
        <v>323</v>
      </c>
      <c r="K1510" s="97">
        <v>198109.766</v>
      </c>
      <c r="L1510" s="97">
        <v>293912.96899999998</v>
      </c>
      <c r="M1510" s="97">
        <v>598061.40220000001</v>
      </c>
      <c r="N1510" s="97">
        <v>793927.0649</v>
      </c>
      <c r="O1510" s="97">
        <v>53.894742360000002</v>
      </c>
      <c r="P1510" s="97">
        <v>-8.0294936840000002</v>
      </c>
    </row>
    <row r="1511" spans="1:16" x14ac:dyDescent="0.3">
      <c r="A1511" s="97" t="s">
        <v>7259</v>
      </c>
      <c r="B1511" s="97" t="s">
        <v>7260</v>
      </c>
      <c r="C1511" s="97" t="s">
        <v>7261</v>
      </c>
      <c r="D1511" s="97" t="s">
        <v>7262</v>
      </c>
      <c r="E1511" s="97" t="s">
        <v>7263</v>
      </c>
      <c r="F1511" s="97" t="s">
        <v>2354</v>
      </c>
      <c r="G1511" s="97"/>
      <c r="H1511" s="97" t="s">
        <v>307</v>
      </c>
      <c r="I1511" s="97" t="s">
        <v>7264</v>
      </c>
      <c r="J1511" s="97" t="s">
        <v>309</v>
      </c>
      <c r="K1511" s="97">
        <v>84497.289000000004</v>
      </c>
      <c r="L1511" s="97">
        <v>232115.609</v>
      </c>
      <c r="M1511" s="97">
        <v>484473.07319999998</v>
      </c>
      <c r="N1511" s="97">
        <v>732143.63029999996</v>
      </c>
      <c r="O1511" s="97">
        <v>53.326923720000003</v>
      </c>
      <c r="P1511" s="97">
        <v>-9.7342713760000006</v>
      </c>
    </row>
    <row r="1512" spans="1:16" x14ac:dyDescent="0.3">
      <c r="A1512" s="97" t="s">
        <v>7265</v>
      </c>
      <c r="B1512" s="97" t="s">
        <v>7266</v>
      </c>
      <c r="C1512" s="97" t="s">
        <v>7267</v>
      </c>
      <c r="D1512" s="97" t="s">
        <v>7268</v>
      </c>
      <c r="E1512" s="97" t="s">
        <v>436</v>
      </c>
      <c r="F1512" s="97"/>
      <c r="G1512" s="97"/>
      <c r="H1512" s="97" t="s">
        <v>437</v>
      </c>
      <c r="I1512" s="97" t="s">
        <v>7269</v>
      </c>
      <c r="J1512" s="97" t="s">
        <v>439</v>
      </c>
      <c r="K1512" s="97">
        <v>215441.31299999999</v>
      </c>
      <c r="L1512" s="97">
        <v>392809.31300000002</v>
      </c>
      <c r="M1512" s="97">
        <v>615389.74100000004</v>
      </c>
      <c r="N1512" s="97">
        <v>892802.00800000003</v>
      </c>
      <c r="O1512" s="97">
        <v>54.782944139999998</v>
      </c>
      <c r="P1512" s="97">
        <v>-7.7607594710000001</v>
      </c>
    </row>
    <row r="1513" spans="1:16" x14ac:dyDescent="0.3">
      <c r="A1513" s="97" t="s">
        <v>7270</v>
      </c>
      <c r="B1513" s="97" t="s">
        <v>7271</v>
      </c>
      <c r="C1513" s="97" t="s">
        <v>7272</v>
      </c>
      <c r="D1513" s="97" t="s">
        <v>7273</v>
      </c>
      <c r="E1513" s="97" t="s">
        <v>290</v>
      </c>
      <c r="F1513" s="97" t="s">
        <v>289</v>
      </c>
      <c r="G1513" s="97"/>
      <c r="H1513" s="97" t="s">
        <v>290</v>
      </c>
      <c r="I1513" s="97" t="s">
        <v>7274</v>
      </c>
      <c r="J1513" s="97" t="s">
        <v>292</v>
      </c>
      <c r="K1513" s="97">
        <v>331702.37400000001</v>
      </c>
      <c r="L1513" s="97">
        <v>193680.451</v>
      </c>
      <c r="M1513" s="97">
        <v>731624.69799999997</v>
      </c>
      <c r="N1513" s="97">
        <v>693715.42940000002</v>
      </c>
      <c r="O1513" s="97">
        <v>52.978008750000001</v>
      </c>
      <c r="P1513" s="97">
        <v>-6.040005657</v>
      </c>
    </row>
    <row r="1514" spans="1:16" x14ac:dyDescent="0.3">
      <c r="A1514" s="97" t="s">
        <v>7275</v>
      </c>
      <c r="B1514" s="97" t="s">
        <v>7276</v>
      </c>
      <c r="C1514" s="97" t="s">
        <v>7277</v>
      </c>
      <c r="D1514" s="97" t="s">
        <v>7278</v>
      </c>
      <c r="E1514" s="97" t="s">
        <v>144</v>
      </c>
      <c r="F1514" s="97" t="s">
        <v>1780</v>
      </c>
      <c r="G1514" s="97"/>
      <c r="H1514" s="97" t="s">
        <v>138</v>
      </c>
      <c r="I1514" s="97" t="s">
        <v>7279</v>
      </c>
      <c r="J1514" s="97" t="s">
        <v>140</v>
      </c>
      <c r="K1514" s="97">
        <v>185768.465</v>
      </c>
      <c r="L1514" s="97">
        <v>65030.38</v>
      </c>
      <c r="M1514" s="97">
        <v>585721.52919999999</v>
      </c>
      <c r="N1514" s="97">
        <v>565093.84860000003</v>
      </c>
      <c r="O1514" s="97">
        <v>51.837888810000003</v>
      </c>
      <c r="P1514" s="97">
        <v>-8.2071944769999998</v>
      </c>
    </row>
    <row r="1515" spans="1:16" x14ac:dyDescent="0.3">
      <c r="A1515" s="97" t="s">
        <v>7280</v>
      </c>
      <c r="B1515" s="97" t="s">
        <v>7281</v>
      </c>
      <c r="C1515" s="97" t="s">
        <v>7281</v>
      </c>
      <c r="D1515" s="97" t="s">
        <v>428</v>
      </c>
      <c r="E1515" s="97" t="s">
        <v>158</v>
      </c>
      <c r="F1515" s="97"/>
      <c r="G1515" s="97"/>
      <c r="H1515" s="97" t="s">
        <v>159</v>
      </c>
      <c r="I1515" s="97" t="s">
        <v>7282</v>
      </c>
      <c r="J1515" s="97" t="s">
        <v>161</v>
      </c>
      <c r="K1515" s="97">
        <v>226881.90599999999</v>
      </c>
      <c r="L1515" s="97">
        <v>158221.15599999999</v>
      </c>
      <c r="M1515" s="97">
        <v>626826.61820000003</v>
      </c>
      <c r="N1515" s="97">
        <v>658264.33149999997</v>
      </c>
      <c r="O1515" s="97">
        <v>52.67487852</v>
      </c>
      <c r="P1515" s="97">
        <v>-7.6033216750000001</v>
      </c>
    </row>
    <row r="1516" spans="1:16" x14ac:dyDescent="0.3">
      <c r="A1516" s="97" t="s">
        <v>7283</v>
      </c>
      <c r="B1516" s="97" t="s">
        <v>7284</v>
      </c>
      <c r="C1516" s="97" t="s">
        <v>7284</v>
      </c>
      <c r="D1516" s="97" t="s">
        <v>3250</v>
      </c>
      <c r="E1516" s="97" t="s">
        <v>611</v>
      </c>
      <c r="F1516" s="97"/>
      <c r="G1516" s="97"/>
      <c r="H1516" s="97" t="s">
        <v>612</v>
      </c>
      <c r="I1516" s="97" t="s">
        <v>7285</v>
      </c>
      <c r="J1516" s="97" t="s">
        <v>614</v>
      </c>
      <c r="K1516" s="97">
        <v>137487.15599999999</v>
      </c>
      <c r="L1516" s="97">
        <v>178553.234</v>
      </c>
      <c r="M1516" s="97">
        <v>537451.23380000005</v>
      </c>
      <c r="N1516" s="97">
        <v>678592.51060000004</v>
      </c>
      <c r="O1516" s="97">
        <v>52.854616149999998</v>
      </c>
      <c r="P1516" s="97">
        <v>-8.9287176259999992</v>
      </c>
    </row>
    <row r="1517" spans="1:16" x14ac:dyDescent="0.3">
      <c r="A1517" s="97" t="s">
        <v>7286</v>
      </c>
      <c r="B1517" s="97" t="s">
        <v>7287</v>
      </c>
      <c r="C1517" s="97" t="s">
        <v>7287</v>
      </c>
      <c r="D1517" s="97" t="s">
        <v>7288</v>
      </c>
      <c r="E1517" s="97" t="s">
        <v>2736</v>
      </c>
      <c r="F1517" s="97" t="s">
        <v>465</v>
      </c>
      <c r="G1517" s="97"/>
      <c r="H1517" s="97" t="s">
        <v>466</v>
      </c>
      <c r="I1517" s="97" t="s">
        <v>7289</v>
      </c>
      <c r="J1517" s="97" t="s">
        <v>468</v>
      </c>
      <c r="K1517" s="97">
        <v>119806.258</v>
      </c>
      <c r="L1517" s="97">
        <v>284675.625</v>
      </c>
      <c r="M1517" s="97">
        <v>519774.71610000002</v>
      </c>
      <c r="N1517" s="97">
        <v>784692.12970000005</v>
      </c>
      <c r="O1517" s="97">
        <v>53.805575140000002</v>
      </c>
      <c r="P1517" s="97">
        <v>-9.2179779560000004</v>
      </c>
    </row>
    <row r="1518" spans="1:16" x14ac:dyDescent="0.3">
      <c r="A1518" s="97" t="s">
        <v>7290</v>
      </c>
      <c r="B1518" s="97" t="s">
        <v>7291</v>
      </c>
      <c r="C1518" s="97" t="s">
        <v>7292</v>
      </c>
      <c r="D1518" s="97" t="s">
        <v>7293</v>
      </c>
      <c r="E1518" s="97" t="s">
        <v>210</v>
      </c>
      <c r="F1518" s="97"/>
      <c r="G1518" s="97"/>
      <c r="H1518" s="97" t="s">
        <v>211</v>
      </c>
      <c r="I1518" s="97" t="s">
        <v>7294</v>
      </c>
      <c r="J1518" s="97" t="s">
        <v>213</v>
      </c>
      <c r="K1518" s="97">
        <v>252832.90599999999</v>
      </c>
      <c r="L1518" s="97">
        <v>142745.17199999999</v>
      </c>
      <c r="M1518" s="97">
        <v>652771.946</v>
      </c>
      <c r="N1518" s="97">
        <v>642791.54200000002</v>
      </c>
      <c r="O1518" s="97">
        <v>52.533916490000003</v>
      </c>
      <c r="P1518" s="97">
        <v>-7.222171361</v>
      </c>
    </row>
    <row r="1519" spans="1:16" x14ac:dyDescent="0.3">
      <c r="A1519" s="97" t="s">
        <v>7295</v>
      </c>
      <c r="B1519" s="97" t="s">
        <v>7296</v>
      </c>
      <c r="C1519" s="97" t="s">
        <v>7297</v>
      </c>
      <c r="D1519" s="97" t="s">
        <v>7298</v>
      </c>
      <c r="E1519" s="97" t="s">
        <v>210</v>
      </c>
      <c r="F1519" s="97"/>
      <c r="G1519" s="97"/>
      <c r="H1519" s="97" t="s">
        <v>211</v>
      </c>
      <c r="I1519" s="97" t="s">
        <v>7299</v>
      </c>
      <c r="J1519" s="97" t="s">
        <v>213</v>
      </c>
      <c r="K1519" s="97">
        <v>251550.54699999999</v>
      </c>
      <c r="L1519" s="97">
        <v>131087.766</v>
      </c>
      <c r="M1519" s="97">
        <v>651489.80079999997</v>
      </c>
      <c r="N1519" s="97">
        <v>631136.65379999997</v>
      </c>
      <c r="O1519" s="97">
        <v>52.429291370000001</v>
      </c>
      <c r="P1519" s="97">
        <v>-7.2428680889999999</v>
      </c>
    </row>
    <row r="1520" spans="1:16" x14ac:dyDescent="0.3">
      <c r="A1520" s="97" t="s">
        <v>7300</v>
      </c>
      <c r="B1520" s="97" t="s">
        <v>3279</v>
      </c>
      <c r="C1520" s="97" t="s">
        <v>7301</v>
      </c>
      <c r="D1520" s="97" t="s">
        <v>7302</v>
      </c>
      <c r="E1520" s="97" t="s">
        <v>2385</v>
      </c>
      <c r="F1520" s="97" t="s">
        <v>586</v>
      </c>
      <c r="G1520" s="97"/>
      <c r="H1520" s="97" t="s">
        <v>540</v>
      </c>
      <c r="I1520" s="97" t="s">
        <v>7303</v>
      </c>
      <c r="J1520" s="97" t="s">
        <v>542</v>
      </c>
      <c r="K1520" s="97">
        <v>117685.891</v>
      </c>
      <c r="L1520" s="97">
        <v>119553.164</v>
      </c>
      <c r="M1520" s="97">
        <v>517653.9143</v>
      </c>
      <c r="N1520" s="97">
        <v>619605.25899999996</v>
      </c>
      <c r="O1520" s="97">
        <v>52.321890760000002</v>
      </c>
      <c r="P1520" s="97">
        <v>-9.2079380000000004</v>
      </c>
    </row>
    <row r="1521" spans="1:16" x14ac:dyDescent="0.3">
      <c r="A1521" s="97" t="s">
        <v>7304</v>
      </c>
      <c r="B1521" s="97" t="s">
        <v>7305</v>
      </c>
      <c r="C1521" s="97" t="s">
        <v>7305</v>
      </c>
      <c r="D1521" s="97" t="s">
        <v>7306</v>
      </c>
      <c r="E1521" s="97" t="s">
        <v>182</v>
      </c>
      <c r="F1521" s="97"/>
      <c r="G1521" s="97"/>
      <c r="H1521" s="97" t="s">
        <v>175</v>
      </c>
      <c r="I1521" s="97" t="s">
        <v>7307</v>
      </c>
      <c r="J1521" s="97" t="s">
        <v>177</v>
      </c>
      <c r="K1521" s="97">
        <v>309985.75</v>
      </c>
      <c r="L1521" s="97">
        <v>247209.32800000001</v>
      </c>
      <c r="M1521" s="97">
        <v>709913.03619999997</v>
      </c>
      <c r="N1521" s="97">
        <v>747232.89020000002</v>
      </c>
      <c r="O1521" s="97">
        <v>53.463667119999997</v>
      </c>
      <c r="P1521" s="97">
        <v>-6.3447114920000001</v>
      </c>
    </row>
    <row r="1522" spans="1:16" x14ac:dyDescent="0.3">
      <c r="A1522" s="97" t="s">
        <v>7308</v>
      </c>
      <c r="B1522" s="97" t="s">
        <v>7309</v>
      </c>
      <c r="C1522" s="97" t="s">
        <v>7310</v>
      </c>
      <c r="D1522" s="97" t="s">
        <v>7311</v>
      </c>
      <c r="E1522" s="97" t="s">
        <v>7312</v>
      </c>
      <c r="F1522" s="97" t="s">
        <v>436</v>
      </c>
      <c r="G1522" s="97"/>
      <c r="H1522" s="97" t="s">
        <v>437</v>
      </c>
      <c r="I1522" s="97" t="s">
        <v>7313</v>
      </c>
      <c r="J1522" s="97" t="s">
        <v>439</v>
      </c>
      <c r="K1522" s="97">
        <v>235677.31299999999</v>
      </c>
      <c r="L1522" s="97">
        <v>411878.25</v>
      </c>
      <c r="M1522" s="97">
        <v>635621.48250000004</v>
      </c>
      <c r="N1522" s="97">
        <v>911866.72919999994</v>
      </c>
      <c r="O1522" s="97">
        <v>54.953198110000002</v>
      </c>
      <c r="P1522" s="97">
        <v>-7.4439071959999996</v>
      </c>
    </row>
    <row r="1523" spans="1:16" x14ac:dyDescent="0.3">
      <c r="A1523" s="97" t="s">
        <v>7314</v>
      </c>
      <c r="B1523" s="97" t="s">
        <v>7315</v>
      </c>
      <c r="C1523" s="97" t="s">
        <v>7315</v>
      </c>
      <c r="D1523" s="97" t="s">
        <v>7316</v>
      </c>
      <c r="E1523" s="97" t="s">
        <v>3674</v>
      </c>
      <c r="F1523" s="97"/>
      <c r="G1523" s="97"/>
      <c r="H1523" s="97" t="s">
        <v>546</v>
      </c>
      <c r="I1523" s="97" t="s">
        <v>7317</v>
      </c>
      <c r="J1523" s="97" t="s">
        <v>548</v>
      </c>
      <c r="K1523" s="97">
        <v>158676.09400000001</v>
      </c>
      <c r="L1523" s="97">
        <v>331372.46899999998</v>
      </c>
      <c r="M1523" s="97">
        <v>558636.42599999998</v>
      </c>
      <c r="N1523" s="97">
        <v>831378.7034</v>
      </c>
      <c r="O1523" s="97">
        <v>54.229611079999998</v>
      </c>
      <c r="P1523" s="97">
        <v>-8.6343890450000007</v>
      </c>
    </row>
    <row r="1524" spans="1:16" x14ac:dyDescent="0.3">
      <c r="A1524" s="97" t="s">
        <v>7318</v>
      </c>
      <c r="B1524" s="97" t="s">
        <v>7319</v>
      </c>
      <c r="C1524" s="97" t="s">
        <v>7320</v>
      </c>
      <c r="D1524" s="97" t="s">
        <v>7321</v>
      </c>
      <c r="E1524" s="97" t="s">
        <v>144</v>
      </c>
      <c r="F1524" s="97" t="s">
        <v>137</v>
      </c>
      <c r="G1524" s="97"/>
      <c r="H1524" s="97" t="s">
        <v>138</v>
      </c>
      <c r="I1524" s="97" t="s">
        <v>7322</v>
      </c>
      <c r="J1524" s="97" t="s">
        <v>140</v>
      </c>
      <c r="K1524" s="97">
        <v>188932.84599999999</v>
      </c>
      <c r="L1524" s="97">
        <v>68427.361999999994</v>
      </c>
      <c r="M1524" s="97">
        <v>588885.24719999998</v>
      </c>
      <c r="N1524" s="97">
        <v>568490.08189999999</v>
      </c>
      <c r="O1524" s="97">
        <v>51.868490029999997</v>
      </c>
      <c r="P1524" s="97">
        <v>-8.1613952560000005</v>
      </c>
    </row>
    <row r="1525" spans="1:16" x14ac:dyDescent="0.3">
      <c r="A1525" s="97" t="s">
        <v>7323</v>
      </c>
      <c r="B1525" s="97" t="s">
        <v>7324</v>
      </c>
      <c r="C1525" s="97" t="s">
        <v>7324</v>
      </c>
      <c r="D1525" s="97" t="s">
        <v>7325</v>
      </c>
      <c r="E1525" s="97" t="s">
        <v>2349</v>
      </c>
      <c r="F1525" s="97"/>
      <c r="G1525" s="97"/>
      <c r="H1525" s="97" t="s">
        <v>381</v>
      </c>
      <c r="I1525" s="97" t="s">
        <v>7326</v>
      </c>
      <c r="J1525" s="97" t="s">
        <v>383</v>
      </c>
      <c r="K1525" s="97">
        <v>262880.81300000002</v>
      </c>
      <c r="L1525" s="97">
        <v>309410.375</v>
      </c>
      <c r="M1525" s="97">
        <v>662818.57759999996</v>
      </c>
      <c r="N1525" s="97">
        <v>809420.7868</v>
      </c>
      <c r="O1525" s="97">
        <v>54.030149680000001</v>
      </c>
      <c r="P1525" s="97">
        <v>-7.0411666899999998</v>
      </c>
    </row>
    <row r="1526" spans="1:16" x14ac:dyDescent="0.3">
      <c r="A1526" s="97" t="s">
        <v>7327</v>
      </c>
      <c r="B1526" s="97" t="s">
        <v>7328</v>
      </c>
      <c r="C1526" s="97" t="s">
        <v>6520</v>
      </c>
      <c r="D1526" s="97" t="s">
        <v>7329</v>
      </c>
      <c r="E1526" s="97" t="s">
        <v>3493</v>
      </c>
      <c r="F1526" s="97"/>
      <c r="G1526" s="97"/>
      <c r="H1526" s="97" t="s">
        <v>138</v>
      </c>
      <c r="I1526" s="97" t="s">
        <v>7330</v>
      </c>
      <c r="J1526" s="97" t="s">
        <v>140</v>
      </c>
      <c r="K1526" s="97">
        <v>148344.84400000001</v>
      </c>
      <c r="L1526" s="97">
        <v>82428.983999999997</v>
      </c>
      <c r="M1526" s="97">
        <v>548306.06169999996</v>
      </c>
      <c r="N1526" s="97">
        <v>582488.90870000003</v>
      </c>
      <c r="O1526" s="97">
        <v>51.992032350000002</v>
      </c>
      <c r="P1526" s="97">
        <v>-8.752707032</v>
      </c>
    </row>
    <row r="1527" spans="1:16" x14ac:dyDescent="0.3">
      <c r="A1527" s="97" t="s">
        <v>7331</v>
      </c>
      <c r="B1527" s="97" t="s">
        <v>5756</v>
      </c>
      <c r="C1527" s="97" t="s">
        <v>7332</v>
      </c>
      <c r="D1527" s="97" t="s">
        <v>7333</v>
      </c>
      <c r="E1527" s="97" t="s">
        <v>2506</v>
      </c>
      <c r="F1527" s="97" t="s">
        <v>5879</v>
      </c>
      <c r="G1527" s="97">
        <v>112</v>
      </c>
      <c r="H1527" s="97" t="s">
        <v>175</v>
      </c>
      <c r="I1527" s="97" t="s">
        <v>7334</v>
      </c>
      <c r="J1527" s="97" t="s">
        <v>198</v>
      </c>
      <c r="K1527" s="97">
        <v>314154.16200000001</v>
      </c>
      <c r="L1527" s="97">
        <v>232427.4</v>
      </c>
      <c r="M1527" s="97">
        <v>714080.47169999999</v>
      </c>
      <c r="N1527" s="97">
        <v>732454.12450000003</v>
      </c>
      <c r="O1527" s="97">
        <v>53.330026429999997</v>
      </c>
      <c r="P1527" s="97">
        <v>-6.2873201419999996</v>
      </c>
    </row>
    <row r="1528" spans="1:16" x14ac:dyDescent="0.3">
      <c r="A1528" s="97" t="s">
        <v>7335</v>
      </c>
      <c r="B1528" s="97" t="s">
        <v>7336</v>
      </c>
      <c r="C1528" s="97" t="s">
        <v>7336</v>
      </c>
      <c r="D1528" s="97" t="s">
        <v>7337</v>
      </c>
      <c r="E1528" s="97" t="s">
        <v>269</v>
      </c>
      <c r="F1528" s="97" t="s">
        <v>4585</v>
      </c>
      <c r="G1528" s="97"/>
      <c r="H1528" s="97" t="s">
        <v>262</v>
      </c>
      <c r="I1528" s="97" t="s">
        <v>7338</v>
      </c>
      <c r="J1528" s="97" t="s">
        <v>264</v>
      </c>
      <c r="K1528" s="97">
        <v>252685.641</v>
      </c>
      <c r="L1528" s="97">
        <v>195392.92199999999</v>
      </c>
      <c r="M1528" s="97">
        <v>652624.99410000001</v>
      </c>
      <c r="N1528" s="97">
        <v>695427.95209999999</v>
      </c>
      <c r="O1528" s="97">
        <v>53.00697246</v>
      </c>
      <c r="P1528" s="97">
        <v>-7.2158835860000003</v>
      </c>
    </row>
    <row r="1529" spans="1:16" x14ac:dyDescent="0.3">
      <c r="A1529" s="97" t="s">
        <v>7339</v>
      </c>
      <c r="B1529" s="97" t="s">
        <v>7340</v>
      </c>
      <c r="C1529" s="97" t="s">
        <v>7341</v>
      </c>
      <c r="D1529" s="97" t="s">
        <v>7342</v>
      </c>
      <c r="E1529" s="97" t="s">
        <v>274</v>
      </c>
      <c r="F1529" s="97" t="s">
        <v>275</v>
      </c>
      <c r="G1529" s="97"/>
      <c r="H1529" s="97" t="s">
        <v>276</v>
      </c>
      <c r="I1529" s="97" t="s">
        <v>7343</v>
      </c>
      <c r="J1529" s="97" t="s">
        <v>278</v>
      </c>
      <c r="K1529" s="97">
        <v>244070.40599999999</v>
      </c>
      <c r="L1529" s="97">
        <v>278427.75</v>
      </c>
      <c r="M1529" s="97">
        <v>644012.05799999996</v>
      </c>
      <c r="N1529" s="97">
        <v>778444.93720000004</v>
      </c>
      <c r="O1529" s="97">
        <v>53.753762799999997</v>
      </c>
      <c r="P1529" s="97">
        <v>-7.332643375</v>
      </c>
    </row>
    <row r="1530" spans="1:16" x14ac:dyDescent="0.3">
      <c r="A1530" s="97" t="s">
        <v>7344</v>
      </c>
      <c r="B1530" s="97" t="s">
        <v>7345</v>
      </c>
      <c r="C1530" s="97" t="s">
        <v>7346</v>
      </c>
      <c r="D1530" s="97" t="s">
        <v>7268</v>
      </c>
      <c r="E1530" s="97" t="s">
        <v>436</v>
      </c>
      <c r="F1530" s="97"/>
      <c r="G1530" s="97"/>
      <c r="H1530" s="97" t="s">
        <v>437</v>
      </c>
      <c r="I1530" s="97" t="s">
        <v>7347</v>
      </c>
      <c r="J1530" s="97" t="s">
        <v>439</v>
      </c>
      <c r="K1530" s="97">
        <v>213642.15599999999</v>
      </c>
      <c r="L1530" s="97">
        <v>393427.375</v>
      </c>
      <c r="M1530" s="97">
        <v>613590.97490000003</v>
      </c>
      <c r="N1530" s="97">
        <v>893419.94640000002</v>
      </c>
      <c r="O1530" s="97">
        <v>54.788548040000002</v>
      </c>
      <c r="P1530" s="97">
        <v>-7.7886929389999997</v>
      </c>
    </row>
    <row r="1531" spans="1:16" x14ac:dyDescent="0.3">
      <c r="A1531" s="97" t="s">
        <v>7348</v>
      </c>
      <c r="B1531" s="97" t="s">
        <v>7349</v>
      </c>
      <c r="C1531" s="97" t="s">
        <v>7350</v>
      </c>
      <c r="D1531" s="97" t="s">
        <v>6532</v>
      </c>
      <c r="E1531" s="97" t="s">
        <v>1124</v>
      </c>
      <c r="F1531" s="97" t="s">
        <v>158</v>
      </c>
      <c r="G1531" s="97"/>
      <c r="H1531" s="97" t="s">
        <v>159</v>
      </c>
      <c r="I1531" s="97" t="s">
        <v>7351</v>
      </c>
      <c r="J1531" s="97" t="s">
        <v>430</v>
      </c>
      <c r="K1531" s="97">
        <v>191833.53099999999</v>
      </c>
      <c r="L1531" s="97">
        <v>204805.09400000001</v>
      </c>
      <c r="M1531" s="97">
        <v>591786.04260000004</v>
      </c>
      <c r="N1531" s="97">
        <v>704838.42220000003</v>
      </c>
      <c r="O1531" s="97">
        <v>53.094069670000003</v>
      </c>
      <c r="P1531" s="97">
        <v>-8.1226345569999996</v>
      </c>
    </row>
    <row r="1532" spans="1:16" x14ac:dyDescent="0.3">
      <c r="A1532" s="97" t="s">
        <v>7352</v>
      </c>
      <c r="B1532" s="97" t="s">
        <v>7353</v>
      </c>
      <c r="C1532" s="97" t="s">
        <v>4491</v>
      </c>
      <c r="D1532" s="97" t="s">
        <v>4491</v>
      </c>
      <c r="E1532" s="97" t="s">
        <v>533</v>
      </c>
      <c r="F1532" s="97"/>
      <c r="G1532" s="97"/>
      <c r="H1532" s="97" t="s">
        <v>138</v>
      </c>
      <c r="I1532" s="97" t="s">
        <v>7354</v>
      </c>
      <c r="J1532" s="97" t="s">
        <v>140</v>
      </c>
      <c r="K1532" s="97">
        <v>180526.75899999999</v>
      </c>
      <c r="L1532" s="97">
        <v>91763.275999999998</v>
      </c>
      <c r="M1532" s="97">
        <v>580481.09680000006</v>
      </c>
      <c r="N1532" s="97">
        <v>591821.01560000004</v>
      </c>
      <c r="O1532" s="97">
        <v>52.077979040000002</v>
      </c>
      <c r="P1532" s="97">
        <v>-8.2847553919999992</v>
      </c>
    </row>
    <row r="1533" spans="1:16" x14ac:dyDescent="0.3">
      <c r="A1533" s="97" t="s">
        <v>7355</v>
      </c>
      <c r="B1533" s="97" t="s">
        <v>7356</v>
      </c>
      <c r="C1533" s="97" t="s">
        <v>7357</v>
      </c>
      <c r="D1533" s="97" t="s">
        <v>7358</v>
      </c>
      <c r="E1533" s="97" t="s">
        <v>2836</v>
      </c>
      <c r="F1533" s="97" t="s">
        <v>514</v>
      </c>
      <c r="G1533" s="97"/>
      <c r="H1533" s="97" t="s">
        <v>515</v>
      </c>
      <c r="I1533" s="97" t="s">
        <v>7359</v>
      </c>
      <c r="J1533" s="97" t="s">
        <v>517</v>
      </c>
      <c r="K1533" s="97">
        <v>316851.75</v>
      </c>
      <c r="L1533" s="97">
        <v>169800.92199999999</v>
      </c>
      <c r="M1533" s="97">
        <v>716777.14599999995</v>
      </c>
      <c r="N1533" s="97">
        <v>669841.12320000003</v>
      </c>
      <c r="O1533" s="97">
        <v>52.766972039999999</v>
      </c>
      <c r="P1533" s="97">
        <v>-6.2695387399999998</v>
      </c>
    </row>
    <row r="1534" spans="1:16" x14ac:dyDescent="0.3">
      <c r="A1534" s="97" t="s">
        <v>7360</v>
      </c>
      <c r="B1534" s="97" t="s">
        <v>7361</v>
      </c>
      <c r="C1534" s="97" t="s">
        <v>7362</v>
      </c>
      <c r="D1534" s="97" t="s">
        <v>7363</v>
      </c>
      <c r="E1534" s="97" t="s">
        <v>6857</v>
      </c>
      <c r="F1534" s="97" t="s">
        <v>514</v>
      </c>
      <c r="G1534" s="97"/>
      <c r="H1534" s="97" t="s">
        <v>515</v>
      </c>
      <c r="I1534" s="97" t="s">
        <v>7364</v>
      </c>
      <c r="J1534" s="97" t="s">
        <v>517</v>
      </c>
      <c r="K1534" s="97">
        <v>289564.71899999998</v>
      </c>
      <c r="L1534" s="97">
        <v>122960.93</v>
      </c>
      <c r="M1534" s="97">
        <v>689495.74269999994</v>
      </c>
      <c r="N1534" s="97">
        <v>623011.3652</v>
      </c>
      <c r="O1534" s="97">
        <v>52.351379629999997</v>
      </c>
      <c r="P1534" s="97">
        <v>-6.6863053270000004</v>
      </c>
    </row>
    <row r="1535" spans="1:16" x14ac:dyDescent="0.3">
      <c r="A1535" s="97" t="s">
        <v>7365</v>
      </c>
      <c r="B1535" s="97" t="s">
        <v>7366</v>
      </c>
      <c r="C1535" s="97" t="s">
        <v>7367</v>
      </c>
      <c r="D1535" s="97" t="s">
        <v>7368</v>
      </c>
      <c r="E1535" s="97" t="s">
        <v>375</v>
      </c>
      <c r="F1535" s="97" t="s">
        <v>306</v>
      </c>
      <c r="G1535" s="97"/>
      <c r="H1535" s="97" t="s">
        <v>307</v>
      </c>
      <c r="I1535" s="97" t="s">
        <v>7369</v>
      </c>
      <c r="J1535" s="97" t="s">
        <v>309</v>
      </c>
      <c r="K1535" s="97">
        <v>178750.81299999999</v>
      </c>
      <c r="L1535" s="97">
        <v>228331.40599999999</v>
      </c>
      <c r="M1535" s="97">
        <v>578706.26919999998</v>
      </c>
      <c r="N1535" s="97">
        <v>728359.73569999996</v>
      </c>
      <c r="O1535" s="97">
        <v>53.305094580000002</v>
      </c>
      <c r="P1535" s="97">
        <v>-8.3194814869999991</v>
      </c>
    </row>
    <row r="1536" spans="1:16" x14ac:dyDescent="0.3">
      <c r="A1536" s="97" t="s">
        <v>7370</v>
      </c>
      <c r="B1536" s="97" t="s">
        <v>7371</v>
      </c>
      <c r="C1536" s="97" t="s">
        <v>7372</v>
      </c>
      <c r="D1536" s="97" t="s">
        <v>7373</v>
      </c>
      <c r="E1536" s="97" t="s">
        <v>7374</v>
      </c>
      <c r="F1536" s="97" t="s">
        <v>706</v>
      </c>
      <c r="G1536" s="97"/>
      <c r="H1536" s="97" t="s">
        <v>466</v>
      </c>
      <c r="I1536" s="97" t="s">
        <v>7375</v>
      </c>
      <c r="J1536" s="97" t="s">
        <v>468</v>
      </c>
      <c r="K1536" s="97">
        <v>121919.31299999999</v>
      </c>
      <c r="L1536" s="97">
        <v>248754.81299999999</v>
      </c>
      <c r="M1536" s="97">
        <v>521887.12319999997</v>
      </c>
      <c r="N1536" s="97">
        <v>748779.04709999997</v>
      </c>
      <c r="O1536" s="97">
        <v>53.48323311</v>
      </c>
      <c r="P1536" s="97">
        <v>-9.1768963719999999</v>
      </c>
    </row>
    <row r="1537" spans="1:16" x14ac:dyDescent="0.3">
      <c r="A1537" s="97" t="s">
        <v>7376</v>
      </c>
      <c r="B1537" s="97" t="s">
        <v>7377</v>
      </c>
      <c r="C1537" s="97" t="s">
        <v>7378</v>
      </c>
      <c r="D1537" s="97" t="s">
        <v>7379</v>
      </c>
      <c r="E1537" s="97" t="s">
        <v>7380</v>
      </c>
      <c r="F1537" s="97" t="s">
        <v>593</v>
      </c>
      <c r="G1537" s="97"/>
      <c r="H1537" s="97" t="s">
        <v>594</v>
      </c>
      <c r="I1537" s="97" t="s">
        <v>7381</v>
      </c>
      <c r="J1537" s="97" t="s">
        <v>596</v>
      </c>
      <c r="K1537" s="97">
        <v>252033.68799999999</v>
      </c>
      <c r="L1537" s="97">
        <v>220511.04699999999</v>
      </c>
      <c r="M1537" s="97">
        <v>651973.31559999997</v>
      </c>
      <c r="N1537" s="97">
        <v>720540.66940000001</v>
      </c>
      <c r="O1537" s="97">
        <v>53.232710109999999</v>
      </c>
      <c r="P1537" s="97">
        <v>-7.2215261890000004</v>
      </c>
    </row>
    <row r="1538" spans="1:16" x14ac:dyDescent="0.3">
      <c r="A1538" s="97" t="s">
        <v>7382</v>
      </c>
      <c r="B1538" s="97" t="s">
        <v>7383</v>
      </c>
      <c r="C1538" s="97" t="s">
        <v>7384</v>
      </c>
      <c r="D1538" s="97" t="s">
        <v>7385</v>
      </c>
      <c r="E1538" s="97" t="s">
        <v>167</v>
      </c>
      <c r="F1538" s="97" t="s">
        <v>166</v>
      </c>
      <c r="G1538" s="97"/>
      <c r="H1538" s="97" t="s">
        <v>262</v>
      </c>
      <c r="I1538" s="97" t="s">
        <v>7386</v>
      </c>
      <c r="J1538" s="97" t="s">
        <v>264</v>
      </c>
      <c r="K1538" s="97">
        <v>267860.73200000002</v>
      </c>
      <c r="L1538" s="97">
        <v>178275.15400000001</v>
      </c>
      <c r="M1538" s="97">
        <v>667796.72510000004</v>
      </c>
      <c r="N1538" s="97">
        <v>678313.7905</v>
      </c>
      <c r="O1538" s="97">
        <v>52.85147654</v>
      </c>
      <c r="P1538" s="97">
        <v>-6.9934317779999997</v>
      </c>
    </row>
    <row r="1539" spans="1:16" x14ac:dyDescent="0.3">
      <c r="A1539" s="97" t="s">
        <v>7387</v>
      </c>
      <c r="B1539" s="97" t="s">
        <v>7388</v>
      </c>
      <c r="C1539" s="97" t="s">
        <v>7389</v>
      </c>
      <c r="D1539" s="97" t="s">
        <v>7390</v>
      </c>
      <c r="E1539" s="97" t="s">
        <v>563</v>
      </c>
      <c r="F1539" s="97" t="s">
        <v>158</v>
      </c>
      <c r="G1539" s="97"/>
      <c r="H1539" s="97" t="s">
        <v>159</v>
      </c>
      <c r="I1539" s="97" t="s">
        <v>7391</v>
      </c>
      <c r="J1539" s="97" t="s">
        <v>161</v>
      </c>
      <c r="K1539" s="97">
        <v>199779.57800000001</v>
      </c>
      <c r="L1539" s="97">
        <v>151660.06299999999</v>
      </c>
      <c r="M1539" s="97">
        <v>599730.09239999996</v>
      </c>
      <c r="N1539" s="97">
        <v>651704.79729999998</v>
      </c>
      <c r="O1539" s="97">
        <v>52.61658516</v>
      </c>
      <c r="P1539" s="97">
        <v>-8.0039857419999993</v>
      </c>
    </row>
    <row r="1540" spans="1:16" x14ac:dyDescent="0.3">
      <c r="A1540" s="97" t="s">
        <v>7392</v>
      </c>
      <c r="B1540" s="97" t="s">
        <v>7393</v>
      </c>
      <c r="C1540" s="97" t="s">
        <v>7394</v>
      </c>
      <c r="D1540" s="97" t="s">
        <v>7395</v>
      </c>
      <c r="E1540" s="97" t="s">
        <v>7396</v>
      </c>
      <c r="F1540" s="97" t="s">
        <v>563</v>
      </c>
      <c r="G1540" s="97"/>
      <c r="H1540" s="97" t="s">
        <v>159</v>
      </c>
      <c r="I1540" s="97" t="s">
        <v>7397</v>
      </c>
      <c r="J1540" s="97" t="s">
        <v>161</v>
      </c>
      <c r="K1540" s="97">
        <v>201162.859</v>
      </c>
      <c r="L1540" s="97">
        <v>148659.17199999999</v>
      </c>
      <c r="M1540" s="97">
        <v>601113.05940000003</v>
      </c>
      <c r="N1540" s="97">
        <v>648704.5453</v>
      </c>
      <c r="O1540" s="97">
        <v>52.589617650000001</v>
      </c>
      <c r="P1540" s="97">
        <v>-7.9835734719999998</v>
      </c>
    </row>
    <row r="1541" spans="1:16" x14ac:dyDescent="0.3">
      <c r="A1541" s="97" t="s">
        <v>7398</v>
      </c>
      <c r="B1541" s="97" t="s">
        <v>7399</v>
      </c>
      <c r="C1541" s="97" t="s">
        <v>7400</v>
      </c>
      <c r="D1541" s="97" t="s">
        <v>7401</v>
      </c>
      <c r="E1541" s="97" t="s">
        <v>7402</v>
      </c>
      <c r="F1541" s="97" t="s">
        <v>858</v>
      </c>
      <c r="G1541" s="97"/>
      <c r="H1541" s="97" t="s">
        <v>321</v>
      </c>
      <c r="I1541" s="97" t="s">
        <v>7403</v>
      </c>
      <c r="J1541" s="97" t="s">
        <v>323</v>
      </c>
      <c r="K1541" s="97">
        <v>192498.75</v>
      </c>
      <c r="L1541" s="97">
        <v>315967.15600000002</v>
      </c>
      <c r="M1541" s="97">
        <v>592451.71259999997</v>
      </c>
      <c r="N1541" s="97">
        <v>815976.52980000002</v>
      </c>
      <c r="O1541" s="97">
        <v>54.092826029999998</v>
      </c>
      <c r="P1541" s="97">
        <v>-8.1153854669999994</v>
      </c>
    </row>
    <row r="1542" spans="1:16" x14ac:dyDescent="0.3">
      <c r="A1542" s="97" t="s">
        <v>7404</v>
      </c>
      <c r="B1542" s="97" t="s">
        <v>7405</v>
      </c>
      <c r="C1542" s="97" t="s">
        <v>7406</v>
      </c>
      <c r="D1542" s="97" t="s">
        <v>6992</v>
      </c>
      <c r="E1542" s="97" t="s">
        <v>246</v>
      </c>
      <c r="F1542" s="97"/>
      <c r="G1542" s="97"/>
      <c r="H1542" s="97" t="s">
        <v>247</v>
      </c>
      <c r="I1542" s="97" t="s">
        <v>7407</v>
      </c>
      <c r="J1542" s="97" t="s">
        <v>249</v>
      </c>
      <c r="K1542" s="97">
        <v>271320.53100000002</v>
      </c>
      <c r="L1542" s="97">
        <v>263892.875</v>
      </c>
      <c r="M1542" s="97">
        <v>671256.2352</v>
      </c>
      <c r="N1542" s="97">
        <v>763913.04850000003</v>
      </c>
      <c r="O1542" s="97">
        <v>53.6201851</v>
      </c>
      <c r="P1542" s="97">
        <v>-6.9229413910000002</v>
      </c>
    </row>
    <row r="1543" spans="1:16" x14ac:dyDescent="0.3">
      <c r="A1543" s="97" t="s">
        <v>7408</v>
      </c>
      <c r="B1543" s="97" t="s">
        <v>7409</v>
      </c>
      <c r="C1543" s="97" t="s">
        <v>7410</v>
      </c>
      <c r="D1543" s="97" t="s">
        <v>4296</v>
      </c>
      <c r="E1543" s="97" t="s">
        <v>380</v>
      </c>
      <c r="F1543" s="97"/>
      <c r="G1543" s="97"/>
      <c r="H1543" s="97" t="s">
        <v>381</v>
      </c>
      <c r="I1543" s="97" t="s">
        <v>7411</v>
      </c>
      <c r="J1543" s="97" t="s">
        <v>383</v>
      </c>
      <c r="K1543" s="97">
        <v>260114.125</v>
      </c>
      <c r="L1543" s="97">
        <v>284158.125</v>
      </c>
      <c r="M1543" s="97">
        <v>660052.35120000003</v>
      </c>
      <c r="N1543" s="97">
        <v>784173.99219999998</v>
      </c>
      <c r="O1543" s="97">
        <v>53.803638489999997</v>
      </c>
      <c r="P1543" s="97">
        <v>-7.0883380579999997</v>
      </c>
    </row>
    <row r="1544" spans="1:16" x14ac:dyDescent="0.3">
      <c r="A1544" s="97" t="s">
        <v>7412</v>
      </c>
      <c r="B1544" s="97" t="s">
        <v>7413</v>
      </c>
      <c r="C1544" s="97" t="s">
        <v>7414</v>
      </c>
      <c r="D1544" s="97" t="s">
        <v>7415</v>
      </c>
      <c r="E1544" s="97" t="s">
        <v>210</v>
      </c>
      <c r="F1544" s="97"/>
      <c r="G1544" s="97"/>
      <c r="H1544" s="97" t="s">
        <v>211</v>
      </c>
      <c r="I1544" s="97" t="s">
        <v>7416</v>
      </c>
      <c r="J1544" s="97" t="s">
        <v>213</v>
      </c>
      <c r="K1544" s="97">
        <v>254445.92199999999</v>
      </c>
      <c r="L1544" s="97">
        <v>135083.859</v>
      </c>
      <c r="M1544" s="97">
        <v>654384.5736</v>
      </c>
      <c r="N1544" s="97">
        <v>635131.87060000002</v>
      </c>
      <c r="O1544" s="97">
        <v>52.464917880000002</v>
      </c>
      <c r="P1544" s="97">
        <v>-7.1996557250000004</v>
      </c>
    </row>
    <row r="1545" spans="1:16" x14ac:dyDescent="0.3">
      <c r="A1545" s="97" t="s">
        <v>7417</v>
      </c>
      <c r="B1545" s="97" t="s">
        <v>3465</v>
      </c>
      <c r="C1545" s="97" t="s">
        <v>7418</v>
      </c>
      <c r="D1545" s="97" t="s">
        <v>7419</v>
      </c>
      <c r="E1545" s="97" t="s">
        <v>7207</v>
      </c>
      <c r="F1545" s="97" t="s">
        <v>182</v>
      </c>
      <c r="G1545" s="97"/>
      <c r="H1545" s="97" t="s">
        <v>247</v>
      </c>
      <c r="I1545" s="97" t="s">
        <v>7420</v>
      </c>
      <c r="J1545" s="97" t="s">
        <v>249</v>
      </c>
      <c r="K1545" s="97">
        <v>306589.84399999998</v>
      </c>
      <c r="L1545" s="97">
        <v>263053.40600000002</v>
      </c>
      <c r="M1545" s="97">
        <v>706517.94590000005</v>
      </c>
      <c r="N1545" s="97">
        <v>763073.57279999997</v>
      </c>
      <c r="O1545" s="97">
        <v>53.606662819999997</v>
      </c>
      <c r="P1545" s="97">
        <v>-6.3904303029999996</v>
      </c>
    </row>
    <row r="1546" spans="1:16" x14ac:dyDescent="0.3">
      <c r="A1546" s="97" t="s">
        <v>7421</v>
      </c>
      <c r="B1546" s="97" t="s">
        <v>7422</v>
      </c>
      <c r="C1546" s="97" t="s">
        <v>7423</v>
      </c>
      <c r="D1546" s="97" t="s">
        <v>7424</v>
      </c>
      <c r="E1546" s="97" t="s">
        <v>986</v>
      </c>
      <c r="F1546" s="97" t="s">
        <v>380</v>
      </c>
      <c r="G1546" s="97"/>
      <c r="H1546" s="97" t="s">
        <v>381</v>
      </c>
      <c r="I1546" s="97" t="s">
        <v>7425</v>
      </c>
      <c r="J1546" s="97" t="s">
        <v>383</v>
      </c>
      <c r="K1546" s="97">
        <v>265997.65600000002</v>
      </c>
      <c r="L1546" s="97">
        <v>304733.28100000002</v>
      </c>
      <c r="M1546" s="97">
        <v>665934.7243</v>
      </c>
      <c r="N1546" s="97">
        <v>804744.68389999995</v>
      </c>
      <c r="O1546" s="97">
        <v>53.987748410000002</v>
      </c>
      <c r="P1546" s="97">
        <v>-6.994624451</v>
      </c>
    </row>
    <row r="1547" spans="1:16" x14ac:dyDescent="0.3">
      <c r="A1547" s="97" t="s">
        <v>7426</v>
      </c>
      <c r="B1547" s="97" t="s">
        <v>7427</v>
      </c>
      <c r="C1547" s="97" t="s">
        <v>7428</v>
      </c>
      <c r="D1547" s="97" t="s">
        <v>7429</v>
      </c>
      <c r="E1547" s="97" t="s">
        <v>7430</v>
      </c>
      <c r="F1547" s="97" t="s">
        <v>307</v>
      </c>
      <c r="G1547" s="97" t="s">
        <v>7431</v>
      </c>
      <c r="H1547" s="97" t="s">
        <v>307</v>
      </c>
      <c r="I1547" s="97" t="s">
        <v>7432</v>
      </c>
      <c r="J1547" s="97" t="s">
        <v>309</v>
      </c>
      <c r="K1547" s="97">
        <v>143713.95300000001</v>
      </c>
      <c r="L1547" s="97">
        <v>255496.891</v>
      </c>
      <c r="M1547" s="97">
        <v>543677.10340000002</v>
      </c>
      <c r="N1547" s="97">
        <v>755519.55530000001</v>
      </c>
      <c r="O1547" s="97">
        <v>53.546582909999998</v>
      </c>
      <c r="P1547" s="97">
        <v>-8.8498535500000006</v>
      </c>
    </row>
    <row r="1548" spans="1:16" x14ac:dyDescent="0.3">
      <c r="A1548" s="97" t="s">
        <v>7433</v>
      </c>
      <c r="B1548" s="97" t="s">
        <v>7434</v>
      </c>
      <c r="C1548" s="97" t="s">
        <v>7434</v>
      </c>
      <c r="D1548" s="97" t="s">
        <v>2859</v>
      </c>
      <c r="E1548" s="97" t="s">
        <v>7435</v>
      </c>
      <c r="F1548" s="97" t="s">
        <v>611</v>
      </c>
      <c r="G1548" s="97"/>
      <c r="H1548" s="97" t="s">
        <v>612</v>
      </c>
      <c r="I1548" s="97" t="s">
        <v>7436</v>
      </c>
      <c r="J1548" s="97" t="s">
        <v>614</v>
      </c>
      <c r="K1548" s="97">
        <v>122760.727</v>
      </c>
      <c r="L1548" s="97">
        <v>207661.31299999999</v>
      </c>
      <c r="M1548" s="97">
        <v>522728.1347</v>
      </c>
      <c r="N1548" s="97">
        <v>707694.39749999996</v>
      </c>
      <c r="O1548" s="97">
        <v>53.114205130000002</v>
      </c>
      <c r="P1548" s="97">
        <v>-9.1542309759999991</v>
      </c>
    </row>
    <row r="1549" spans="1:16" x14ac:dyDescent="0.3">
      <c r="A1549" s="97" t="s">
        <v>7437</v>
      </c>
      <c r="B1549" s="97" t="s">
        <v>7438</v>
      </c>
      <c r="C1549" s="97" t="s">
        <v>7439</v>
      </c>
      <c r="D1549" s="97" t="s">
        <v>428</v>
      </c>
      <c r="E1549" s="97" t="s">
        <v>158</v>
      </c>
      <c r="F1549" s="97"/>
      <c r="G1549" s="97"/>
      <c r="H1549" s="97" t="s">
        <v>159</v>
      </c>
      <c r="I1549" s="97" t="s">
        <v>7440</v>
      </c>
      <c r="J1549" s="97" t="s">
        <v>430</v>
      </c>
      <c r="K1549" s="97">
        <v>212348.82699999999</v>
      </c>
      <c r="L1549" s="97">
        <v>158900.26800000001</v>
      </c>
      <c r="M1549" s="97">
        <v>612296.67310000001</v>
      </c>
      <c r="N1549" s="97">
        <v>658943.37509999995</v>
      </c>
      <c r="O1549" s="97">
        <v>52.681505979999997</v>
      </c>
      <c r="P1549" s="97">
        <v>-7.8181450300000002</v>
      </c>
    </row>
    <row r="1550" spans="1:16" x14ac:dyDescent="0.3">
      <c r="A1550" s="97" t="s">
        <v>7441</v>
      </c>
      <c r="B1550" s="97" t="s">
        <v>7442</v>
      </c>
      <c r="C1550" s="97" t="s">
        <v>7443</v>
      </c>
      <c r="D1550" s="97" t="s">
        <v>7444</v>
      </c>
      <c r="E1550" s="97" t="s">
        <v>1197</v>
      </c>
      <c r="F1550" s="97" t="s">
        <v>593</v>
      </c>
      <c r="G1550" s="97"/>
      <c r="H1550" s="97" t="s">
        <v>594</v>
      </c>
      <c r="I1550" s="97" t="s">
        <v>7445</v>
      </c>
      <c r="J1550" s="97" t="s">
        <v>596</v>
      </c>
      <c r="K1550" s="97">
        <v>244086.7</v>
      </c>
      <c r="L1550" s="97">
        <v>224100.5</v>
      </c>
      <c r="M1550" s="97">
        <v>644028.05870000005</v>
      </c>
      <c r="N1550" s="97">
        <v>724129.39159999997</v>
      </c>
      <c r="O1550" s="97">
        <v>53.265677850000003</v>
      </c>
      <c r="P1550" s="97">
        <v>-7.3400274120000004</v>
      </c>
    </row>
    <row r="1551" spans="1:16" x14ac:dyDescent="0.3">
      <c r="A1551" s="97" t="s">
        <v>7446</v>
      </c>
      <c r="B1551" s="97" t="s">
        <v>1405</v>
      </c>
      <c r="C1551" s="97" t="s">
        <v>2277</v>
      </c>
      <c r="D1551" s="97" t="s">
        <v>2415</v>
      </c>
      <c r="E1551" s="97" t="s">
        <v>7447</v>
      </c>
      <c r="F1551" s="97" t="s">
        <v>7448</v>
      </c>
      <c r="G1551" s="97" t="s">
        <v>514</v>
      </c>
      <c r="H1551" s="97" t="s">
        <v>515</v>
      </c>
      <c r="I1551" s="97" t="s">
        <v>7449</v>
      </c>
      <c r="J1551" s="97" t="s">
        <v>517</v>
      </c>
      <c r="K1551" s="97">
        <v>282263.90600000002</v>
      </c>
      <c r="L1551" s="97">
        <v>133806.79699999999</v>
      </c>
      <c r="M1551" s="97">
        <v>682196.55980000005</v>
      </c>
      <c r="N1551" s="97">
        <v>633854.9351</v>
      </c>
      <c r="O1551" s="97">
        <v>52.449966330000002</v>
      </c>
      <c r="P1551" s="97">
        <v>-6.7907605919999998</v>
      </c>
    </row>
    <row r="1552" spans="1:16" x14ac:dyDescent="0.3">
      <c r="A1552" s="97" t="s">
        <v>7450</v>
      </c>
      <c r="B1552" s="97" t="s">
        <v>5354</v>
      </c>
      <c r="C1552" s="97" t="s">
        <v>7451</v>
      </c>
      <c r="D1552" s="97" t="s">
        <v>7452</v>
      </c>
      <c r="E1552" s="97" t="s">
        <v>552</v>
      </c>
      <c r="F1552" s="97" t="s">
        <v>137</v>
      </c>
      <c r="G1552" s="97"/>
      <c r="H1552" s="97" t="s">
        <v>138</v>
      </c>
      <c r="I1552" s="97" t="s">
        <v>7453</v>
      </c>
      <c r="J1552" s="97" t="s">
        <v>140</v>
      </c>
      <c r="K1552" s="97">
        <v>181857.70300000001</v>
      </c>
      <c r="L1552" s="97">
        <v>112361.944</v>
      </c>
      <c r="M1552" s="97">
        <v>581811.86560000002</v>
      </c>
      <c r="N1552" s="97">
        <v>612415.23979999998</v>
      </c>
      <c r="O1552" s="97">
        <v>52.26313803</v>
      </c>
      <c r="P1552" s="97">
        <v>-8.2664449720000004</v>
      </c>
    </row>
    <row r="1553" spans="1:16" x14ac:dyDescent="0.3">
      <c r="A1553" s="97" t="s">
        <v>7454</v>
      </c>
      <c r="B1553" s="97" t="s">
        <v>7455</v>
      </c>
      <c r="C1553" s="97" t="s">
        <v>7456</v>
      </c>
      <c r="D1553" s="97" t="s">
        <v>7457</v>
      </c>
      <c r="E1553" s="97" t="s">
        <v>1124</v>
      </c>
      <c r="F1553" s="97" t="s">
        <v>158</v>
      </c>
      <c r="G1553" s="97"/>
      <c r="H1553" s="97" t="s">
        <v>159</v>
      </c>
      <c r="I1553" s="97" t="s">
        <v>7458</v>
      </c>
      <c r="J1553" s="97" t="s">
        <v>430</v>
      </c>
      <c r="K1553" s="97">
        <v>186273.31299999999</v>
      </c>
      <c r="L1553" s="97">
        <v>200487.04699999999</v>
      </c>
      <c r="M1553" s="97">
        <v>586226.99919999996</v>
      </c>
      <c r="N1553" s="97">
        <v>700521.33530000004</v>
      </c>
      <c r="O1553" s="97">
        <v>53.055156349999997</v>
      </c>
      <c r="P1553" s="97">
        <v>-8.2054459699999995</v>
      </c>
    </row>
    <row r="1554" spans="1:16" x14ac:dyDescent="0.3">
      <c r="A1554" s="97" t="s">
        <v>7459</v>
      </c>
      <c r="B1554" s="97" t="s">
        <v>6354</v>
      </c>
      <c r="C1554" s="97" t="s">
        <v>6354</v>
      </c>
      <c r="D1554" s="97" t="s">
        <v>7460</v>
      </c>
      <c r="E1554" s="97" t="s">
        <v>546</v>
      </c>
      <c r="F1554" s="97"/>
      <c r="G1554" s="97"/>
      <c r="H1554" s="97" t="s">
        <v>546</v>
      </c>
      <c r="I1554" s="97" t="s">
        <v>7461</v>
      </c>
      <c r="J1554" s="97" t="s">
        <v>548</v>
      </c>
      <c r="K1554" s="97">
        <v>163536.68799999999</v>
      </c>
      <c r="L1554" s="97">
        <v>340043.5</v>
      </c>
      <c r="M1554" s="97">
        <v>563496.01879999996</v>
      </c>
      <c r="N1554" s="97">
        <v>840047.84010000003</v>
      </c>
      <c r="O1554" s="97">
        <v>54.30787342</v>
      </c>
      <c r="P1554" s="97">
        <v>-8.5609187609999999</v>
      </c>
    </row>
    <row r="1555" spans="1:16" x14ac:dyDescent="0.3">
      <c r="A1555" s="97" t="s">
        <v>7462</v>
      </c>
      <c r="B1555" s="97" t="s">
        <v>7463</v>
      </c>
      <c r="C1555" s="97" t="s">
        <v>7463</v>
      </c>
      <c r="D1555" s="97" t="s">
        <v>7464</v>
      </c>
      <c r="E1555" s="97" t="s">
        <v>1129</v>
      </c>
      <c r="F1555" s="97" t="s">
        <v>388</v>
      </c>
      <c r="G1555" s="97"/>
      <c r="H1555" s="97" t="s">
        <v>389</v>
      </c>
      <c r="I1555" s="97" t="s">
        <v>7465</v>
      </c>
      <c r="J1555" s="97" t="s">
        <v>391</v>
      </c>
      <c r="K1555" s="97">
        <v>223573.42199999999</v>
      </c>
      <c r="L1555" s="97">
        <v>104394.891</v>
      </c>
      <c r="M1555" s="97">
        <v>623518.5577</v>
      </c>
      <c r="N1555" s="97">
        <v>604449.67790000001</v>
      </c>
      <c r="O1555" s="97">
        <v>52.191337799999999</v>
      </c>
      <c r="P1555" s="97">
        <v>-7.6560227110000003</v>
      </c>
    </row>
    <row r="1556" spans="1:16" x14ac:dyDescent="0.3">
      <c r="A1556" s="97" t="s">
        <v>7466</v>
      </c>
      <c r="B1556" s="97" t="s">
        <v>1496</v>
      </c>
      <c r="C1556" s="97" t="s">
        <v>7467</v>
      </c>
      <c r="D1556" s="97" t="s">
        <v>7468</v>
      </c>
      <c r="E1556" s="97" t="s">
        <v>3486</v>
      </c>
      <c r="F1556" s="97" t="s">
        <v>898</v>
      </c>
      <c r="G1556" s="97"/>
      <c r="H1556" s="97" t="s">
        <v>232</v>
      </c>
      <c r="I1556" s="97" t="s">
        <v>7469</v>
      </c>
      <c r="J1556" s="97" t="s">
        <v>234</v>
      </c>
      <c r="K1556" s="97">
        <v>234897.93799999999</v>
      </c>
      <c r="L1556" s="97">
        <v>283334.71999999997</v>
      </c>
      <c r="M1556" s="97">
        <v>634841.59219999996</v>
      </c>
      <c r="N1556" s="97">
        <v>783350.89890000003</v>
      </c>
      <c r="O1556" s="97">
        <v>53.798540709999997</v>
      </c>
      <c r="P1556" s="97">
        <v>-7.4711342299999997</v>
      </c>
    </row>
    <row r="1557" spans="1:16" x14ac:dyDescent="0.3">
      <c r="A1557" s="97" t="s">
        <v>7470</v>
      </c>
      <c r="B1557" s="97" t="s">
        <v>7471</v>
      </c>
      <c r="C1557" s="97" t="s">
        <v>7472</v>
      </c>
      <c r="D1557" s="97" t="s">
        <v>7473</v>
      </c>
      <c r="E1557" s="97" t="s">
        <v>1276</v>
      </c>
      <c r="F1557" s="97" t="s">
        <v>306</v>
      </c>
      <c r="G1557" s="97"/>
      <c r="H1557" s="97" t="s">
        <v>307</v>
      </c>
      <c r="I1557" s="97" t="s">
        <v>7474</v>
      </c>
      <c r="J1557" s="97" t="s">
        <v>309</v>
      </c>
      <c r="K1557" s="97">
        <v>143863.70300000001</v>
      </c>
      <c r="L1557" s="97">
        <v>214426.625</v>
      </c>
      <c r="M1557" s="97">
        <v>543826.60049999994</v>
      </c>
      <c r="N1557" s="97">
        <v>714458.13800000004</v>
      </c>
      <c r="O1557" s="97">
        <v>53.177624020000003</v>
      </c>
      <c r="P1557" s="97">
        <v>-8.8403070009999993</v>
      </c>
    </row>
    <row r="1558" spans="1:16" x14ac:dyDescent="0.3">
      <c r="A1558" s="97" t="s">
        <v>7475</v>
      </c>
      <c r="B1558" s="97" t="s">
        <v>7476</v>
      </c>
      <c r="C1558" s="97" t="s">
        <v>7476</v>
      </c>
      <c r="D1558" s="97" t="s">
        <v>7477</v>
      </c>
      <c r="E1558" s="97" t="s">
        <v>1080</v>
      </c>
      <c r="F1558" s="97" t="s">
        <v>1040</v>
      </c>
      <c r="G1558" s="97" t="s">
        <v>7478</v>
      </c>
      <c r="H1558" s="97" t="s">
        <v>151</v>
      </c>
      <c r="I1558" s="97" t="s">
        <v>7479</v>
      </c>
      <c r="J1558" s="97" t="s">
        <v>153</v>
      </c>
      <c r="K1558" s="97">
        <v>89796.9</v>
      </c>
      <c r="L1558" s="97">
        <v>114678.39999999999</v>
      </c>
      <c r="M1558" s="97">
        <v>489770.90429999999</v>
      </c>
      <c r="N1558" s="97">
        <v>614731.69750000001</v>
      </c>
      <c r="O1558" s="97">
        <v>52.27321302</v>
      </c>
      <c r="P1558" s="97">
        <v>-9.6152065750000002</v>
      </c>
    </row>
    <row r="1559" spans="1:16" x14ac:dyDescent="0.3">
      <c r="A1559" s="97" t="s">
        <v>7480</v>
      </c>
      <c r="B1559" s="97" t="s">
        <v>7481</v>
      </c>
      <c r="C1559" s="97" t="s">
        <v>7482</v>
      </c>
      <c r="D1559" s="97" t="s">
        <v>1533</v>
      </c>
      <c r="E1559" s="97" t="s">
        <v>306</v>
      </c>
      <c r="F1559" s="97"/>
      <c r="G1559" s="97"/>
      <c r="H1559" s="97" t="s">
        <v>307</v>
      </c>
      <c r="I1559" s="97" t="s">
        <v>7483</v>
      </c>
      <c r="J1559" s="97" t="s">
        <v>309</v>
      </c>
      <c r="K1559" s="97">
        <v>126305.94500000001</v>
      </c>
      <c r="L1559" s="97">
        <v>247119.859</v>
      </c>
      <c r="M1559" s="97">
        <v>526272.80119999999</v>
      </c>
      <c r="N1559" s="97">
        <v>747144.42180000001</v>
      </c>
      <c r="O1559" s="97">
        <v>53.46917827</v>
      </c>
      <c r="P1559" s="97">
        <v>-9.1104495480000001</v>
      </c>
    </row>
    <row r="1560" spans="1:16" x14ac:dyDescent="0.3">
      <c r="A1560" s="97" t="s">
        <v>7484</v>
      </c>
      <c r="B1560" s="97" t="s">
        <v>6300</v>
      </c>
      <c r="C1560" s="97" t="s">
        <v>7485</v>
      </c>
      <c r="D1560" s="97" t="s">
        <v>7486</v>
      </c>
      <c r="E1560" s="97" t="s">
        <v>3744</v>
      </c>
      <c r="F1560" s="97"/>
      <c r="G1560" s="97"/>
      <c r="H1560" s="97" t="s">
        <v>307</v>
      </c>
      <c r="I1560" s="97" t="s">
        <v>7487</v>
      </c>
      <c r="J1560" s="97" t="s">
        <v>309</v>
      </c>
      <c r="K1560" s="97">
        <v>126273.625</v>
      </c>
      <c r="L1560" s="97">
        <v>247127.391</v>
      </c>
      <c r="M1560" s="97">
        <v>526240.48820000002</v>
      </c>
      <c r="N1560" s="97">
        <v>747151.95239999995</v>
      </c>
      <c r="O1560" s="97">
        <v>53.469241410000002</v>
      </c>
      <c r="P1560" s="97">
        <v>-9.1109378999999997</v>
      </c>
    </row>
    <row r="1561" spans="1:16" x14ac:dyDescent="0.3">
      <c r="A1561" s="97" t="s">
        <v>7488</v>
      </c>
      <c r="B1561" s="97" t="s">
        <v>5202</v>
      </c>
      <c r="C1561" s="97" t="s">
        <v>7489</v>
      </c>
      <c r="D1561" s="97" t="s">
        <v>209</v>
      </c>
      <c r="E1561" s="97" t="s">
        <v>210</v>
      </c>
      <c r="F1561" s="97"/>
      <c r="G1561" s="97"/>
      <c r="H1561" s="97" t="s">
        <v>211</v>
      </c>
      <c r="I1561" s="97" t="s">
        <v>7490</v>
      </c>
      <c r="J1561" s="97" t="s">
        <v>213</v>
      </c>
      <c r="K1561" s="97">
        <v>244834.75</v>
      </c>
      <c r="L1561" s="97">
        <v>170731</v>
      </c>
      <c r="M1561" s="97">
        <v>644775.66229999997</v>
      </c>
      <c r="N1561" s="97">
        <v>670771.38459999999</v>
      </c>
      <c r="O1561" s="97">
        <v>52.786097419999997</v>
      </c>
      <c r="P1561" s="97">
        <v>-7.3362242740000001</v>
      </c>
    </row>
    <row r="1562" spans="1:16" x14ac:dyDescent="0.3">
      <c r="A1562" s="97" t="s">
        <v>7491</v>
      </c>
      <c r="B1562" s="97" t="s">
        <v>7492</v>
      </c>
      <c r="C1562" s="97" t="s">
        <v>7493</v>
      </c>
      <c r="D1562" s="97" t="s">
        <v>7494</v>
      </c>
      <c r="E1562" s="97" t="s">
        <v>260</v>
      </c>
      <c r="F1562" s="97" t="s">
        <v>202</v>
      </c>
      <c r="G1562" s="97"/>
      <c r="H1562" s="97" t="s">
        <v>203</v>
      </c>
      <c r="I1562" s="97" t="s">
        <v>7495</v>
      </c>
      <c r="J1562" s="97" t="s">
        <v>205</v>
      </c>
      <c r="K1562" s="97">
        <v>273730.30499999999</v>
      </c>
      <c r="L1562" s="97">
        <v>198662.81400000001</v>
      </c>
      <c r="M1562" s="97">
        <v>673665.14249999996</v>
      </c>
      <c r="N1562" s="97">
        <v>698697.02740000002</v>
      </c>
      <c r="O1562" s="97">
        <v>53.03386768</v>
      </c>
      <c r="P1562" s="97">
        <v>-6.9016918509999998</v>
      </c>
    </row>
    <row r="1563" spans="1:16" x14ac:dyDescent="0.3">
      <c r="A1563" s="97" t="s">
        <v>7496</v>
      </c>
      <c r="B1563" s="97" t="s">
        <v>7497</v>
      </c>
      <c r="C1563" s="97" t="s">
        <v>7498</v>
      </c>
      <c r="D1563" s="97" t="s">
        <v>7499</v>
      </c>
      <c r="E1563" s="97" t="s">
        <v>5944</v>
      </c>
      <c r="F1563" s="97"/>
      <c r="G1563" s="97"/>
      <c r="H1563" s="97" t="s">
        <v>247</v>
      </c>
      <c r="I1563" s="97" t="s">
        <v>7500</v>
      </c>
      <c r="J1563" s="97" t="s">
        <v>249</v>
      </c>
      <c r="K1563" s="97">
        <v>294419.40600000002</v>
      </c>
      <c r="L1563" s="97">
        <v>242681.20300000001</v>
      </c>
      <c r="M1563" s="97">
        <v>694350.02130000002</v>
      </c>
      <c r="N1563" s="97">
        <v>742705.82339999999</v>
      </c>
      <c r="O1563" s="97">
        <v>53.426012389999997</v>
      </c>
      <c r="P1563" s="97">
        <v>-6.5803614850000001</v>
      </c>
    </row>
    <row r="1564" spans="1:16" x14ac:dyDescent="0.3">
      <c r="A1564" s="97" t="s">
        <v>7501</v>
      </c>
      <c r="B1564" s="97" t="s">
        <v>7502</v>
      </c>
      <c r="C1564" s="97" t="s">
        <v>7502</v>
      </c>
      <c r="D1564" s="97" t="s">
        <v>7503</v>
      </c>
      <c r="E1564" s="97" t="s">
        <v>2477</v>
      </c>
      <c r="F1564" s="97" t="s">
        <v>158</v>
      </c>
      <c r="G1564" s="97"/>
      <c r="H1564" s="97" t="s">
        <v>159</v>
      </c>
      <c r="I1564" s="97" t="s">
        <v>7504</v>
      </c>
      <c r="J1564" s="97" t="s">
        <v>430</v>
      </c>
      <c r="K1564" s="97">
        <v>214422.859</v>
      </c>
      <c r="L1564" s="97">
        <v>170635.484</v>
      </c>
      <c r="M1564" s="97">
        <v>614370.32129999995</v>
      </c>
      <c r="N1564" s="97">
        <v>670676.05209999997</v>
      </c>
      <c r="O1564" s="97">
        <v>52.786905859999997</v>
      </c>
      <c r="P1564" s="97">
        <v>-7.7869647139999998</v>
      </c>
    </row>
    <row r="1565" spans="1:16" x14ac:dyDescent="0.3">
      <c r="A1565" s="97" t="s">
        <v>7505</v>
      </c>
      <c r="B1565" s="97" t="s">
        <v>7506</v>
      </c>
      <c r="C1565" s="97" t="s">
        <v>7506</v>
      </c>
      <c r="D1565" s="97" t="s">
        <v>7507</v>
      </c>
      <c r="E1565" s="97" t="s">
        <v>706</v>
      </c>
      <c r="F1565" s="97"/>
      <c r="G1565" s="97"/>
      <c r="H1565" s="97" t="s">
        <v>307</v>
      </c>
      <c r="I1565" s="97" t="s">
        <v>7508</v>
      </c>
      <c r="J1565" s="97" t="s">
        <v>309</v>
      </c>
      <c r="K1565" s="97">
        <v>121755.102</v>
      </c>
      <c r="L1565" s="97">
        <v>240952.625</v>
      </c>
      <c r="M1565" s="97">
        <v>521722.9056</v>
      </c>
      <c r="N1565" s="97">
        <v>740978.54130000004</v>
      </c>
      <c r="O1565" s="97">
        <v>53.413122190000003</v>
      </c>
      <c r="P1565" s="97">
        <v>-9.1774300120000003</v>
      </c>
    </row>
    <row r="1566" spans="1:16" x14ac:dyDescent="0.3">
      <c r="A1566" s="97" t="s">
        <v>7509</v>
      </c>
      <c r="B1566" s="97" t="s">
        <v>7510</v>
      </c>
      <c r="C1566" s="97" t="s">
        <v>7511</v>
      </c>
      <c r="D1566" s="97" t="s">
        <v>7512</v>
      </c>
      <c r="E1566" s="97" t="s">
        <v>514</v>
      </c>
      <c r="F1566" s="97"/>
      <c r="G1566" s="97"/>
      <c r="H1566" s="97" t="s">
        <v>515</v>
      </c>
      <c r="I1566" s="97" t="s">
        <v>7513</v>
      </c>
      <c r="J1566" s="97" t="s">
        <v>517</v>
      </c>
      <c r="K1566" s="97">
        <v>273055.81199999998</v>
      </c>
      <c r="L1566" s="97">
        <v>108627.07799999999</v>
      </c>
      <c r="M1566" s="97">
        <v>672990.31440000003</v>
      </c>
      <c r="N1566" s="97">
        <v>608680.68830000004</v>
      </c>
      <c r="O1566" s="97">
        <v>52.225035149999997</v>
      </c>
      <c r="P1566" s="97">
        <v>-6.9316378719999996</v>
      </c>
    </row>
    <row r="1567" spans="1:16" x14ac:dyDescent="0.3">
      <c r="A1567" s="97" t="s">
        <v>7514</v>
      </c>
      <c r="B1567" s="97" t="s">
        <v>1705</v>
      </c>
      <c r="C1567" s="97" t="s">
        <v>7515</v>
      </c>
      <c r="D1567" s="97" t="s">
        <v>7516</v>
      </c>
      <c r="E1567" s="97" t="s">
        <v>706</v>
      </c>
      <c r="F1567" s="97"/>
      <c r="G1567" s="97"/>
      <c r="H1567" s="97" t="s">
        <v>307</v>
      </c>
      <c r="I1567" s="97" t="s">
        <v>7517</v>
      </c>
      <c r="J1567" s="97" t="s">
        <v>309</v>
      </c>
      <c r="K1567" s="97">
        <v>79966.960999999996</v>
      </c>
      <c r="L1567" s="97">
        <v>242470.07800000001</v>
      </c>
      <c r="M1567" s="97">
        <v>479943.77730000002</v>
      </c>
      <c r="N1567" s="97">
        <v>742495.89229999995</v>
      </c>
      <c r="O1567" s="97">
        <v>53.418904769999997</v>
      </c>
      <c r="P1567" s="97">
        <v>-9.8061588929999992</v>
      </c>
    </row>
    <row r="1568" spans="1:16" x14ac:dyDescent="0.3">
      <c r="A1568" s="97" t="s">
        <v>7518</v>
      </c>
      <c r="B1568" s="97" t="s">
        <v>5297</v>
      </c>
      <c r="C1568" s="97" t="s">
        <v>7519</v>
      </c>
      <c r="D1568" s="97" t="s">
        <v>5432</v>
      </c>
      <c r="E1568" s="97" t="s">
        <v>202</v>
      </c>
      <c r="F1568" s="97"/>
      <c r="G1568" s="97"/>
      <c r="H1568" s="97" t="s">
        <v>203</v>
      </c>
      <c r="I1568" s="97" t="s">
        <v>7520</v>
      </c>
      <c r="J1568" s="97" t="s">
        <v>205</v>
      </c>
      <c r="K1568" s="97">
        <v>294697.68800000002</v>
      </c>
      <c r="L1568" s="97">
        <v>223135.5</v>
      </c>
      <c r="M1568" s="97">
        <v>694628.13939999999</v>
      </c>
      <c r="N1568" s="97">
        <v>723164.3297</v>
      </c>
      <c r="O1568" s="97">
        <v>53.250398420000003</v>
      </c>
      <c r="P1568" s="97">
        <v>-6.5820147049999997</v>
      </c>
    </row>
    <row r="1569" spans="1:16" x14ac:dyDescent="0.3">
      <c r="A1569" s="97" t="s">
        <v>7521</v>
      </c>
      <c r="B1569" s="97" t="s">
        <v>2629</v>
      </c>
      <c r="C1569" s="97"/>
      <c r="D1569" s="97" t="s">
        <v>3685</v>
      </c>
      <c r="E1569" s="97" t="s">
        <v>166</v>
      </c>
      <c r="F1569" s="97"/>
      <c r="G1569" s="97"/>
      <c r="H1569" s="97" t="s">
        <v>167</v>
      </c>
      <c r="I1569" s="97" t="s">
        <v>7522</v>
      </c>
      <c r="J1569" s="97" t="s">
        <v>169</v>
      </c>
      <c r="K1569" s="97">
        <v>288216.10700000002</v>
      </c>
      <c r="L1569" s="97">
        <v>181804.568</v>
      </c>
      <c r="M1569" s="97">
        <v>688147.73450000002</v>
      </c>
      <c r="N1569" s="97">
        <v>681842.33570000005</v>
      </c>
      <c r="O1569" s="97">
        <v>52.8802363</v>
      </c>
      <c r="P1569" s="97">
        <v>-6.6904048830000002</v>
      </c>
    </row>
    <row r="1570" spans="1:16" x14ac:dyDescent="0.3">
      <c r="A1570" s="97" t="s">
        <v>7523</v>
      </c>
      <c r="B1570" s="97" t="s">
        <v>7524</v>
      </c>
      <c r="C1570" s="97" t="s">
        <v>7525</v>
      </c>
      <c r="D1570" s="97" t="s">
        <v>7526</v>
      </c>
      <c r="E1570" s="97" t="s">
        <v>428</v>
      </c>
      <c r="F1570" s="97"/>
      <c r="G1570" s="97"/>
      <c r="H1570" s="97" t="s">
        <v>159</v>
      </c>
      <c r="I1570" s="97" t="s">
        <v>7527</v>
      </c>
      <c r="J1570" s="97" t="s">
        <v>161</v>
      </c>
      <c r="K1570" s="97">
        <v>224552.75</v>
      </c>
      <c r="L1570" s="97">
        <v>151949.75</v>
      </c>
      <c r="M1570" s="97">
        <v>624497.93019999994</v>
      </c>
      <c r="N1570" s="97">
        <v>651994.28879999998</v>
      </c>
      <c r="O1570" s="97">
        <v>52.618634800000002</v>
      </c>
      <c r="P1570" s="97">
        <v>-7.638219952</v>
      </c>
    </row>
    <row r="1571" spans="1:16" x14ac:dyDescent="0.3">
      <c r="A1571" s="97" t="s">
        <v>7528</v>
      </c>
      <c r="B1571" s="97" t="s">
        <v>3465</v>
      </c>
      <c r="C1571" s="97" t="s">
        <v>2096</v>
      </c>
      <c r="D1571" s="97" t="s">
        <v>7529</v>
      </c>
      <c r="E1571" s="97" t="s">
        <v>137</v>
      </c>
      <c r="F1571" s="97"/>
      <c r="G1571" s="97"/>
      <c r="H1571" s="97" t="s">
        <v>138</v>
      </c>
      <c r="I1571" s="97" t="s">
        <v>7530</v>
      </c>
      <c r="J1571" s="97" t="s">
        <v>140</v>
      </c>
      <c r="K1571" s="97">
        <v>163542.34400000001</v>
      </c>
      <c r="L1571" s="97">
        <v>81029.672000000006</v>
      </c>
      <c r="M1571" s="97">
        <v>563500.28119999997</v>
      </c>
      <c r="N1571" s="97">
        <v>581089.81550000003</v>
      </c>
      <c r="O1571" s="97">
        <v>51.980662430000002</v>
      </c>
      <c r="P1571" s="97">
        <v>-8.5313300610000002</v>
      </c>
    </row>
    <row r="1572" spans="1:16" x14ac:dyDescent="0.3">
      <c r="A1572" s="97" t="s">
        <v>7531</v>
      </c>
      <c r="B1572" s="97" t="s">
        <v>7532</v>
      </c>
      <c r="C1572" s="97" t="s">
        <v>7533</v>
      </c>
      <c r="D1572" s="97" t="s">
        <v>7534</v>
      </c>
      <c r="E1572" s="97" t="s">
        <v>706</v>
      </c>
      <c r="F1572" s="97"/>
      <c r="G1572" s="97"/>
      <c r="H1572" s="97" t="s">
        <v>307</v>
      </c>
      <c r="I1572" s="97" t="s">
        <v>7535</v>
      </c>
      <c r="J1572" s="97" t="s">
        <v>309</v>
      </c>
      <c r="K1572" s="97">
        <v>119577.375</v>
      </c>
      <c r="L1572" s="97">
        <v>222701.516</v>
      </c>
      <c r="M1572" s="97">
        <v>519545.54960000003</v>
      </c>
      <c r="N1572" s="97">
        <v>722731.37679999997</v>
      </c>
      <c r="O1572" s="97">
        <v>53.24884496</v>
      </c>
      <c r="P1572" s="97">
        <v>-9.2055418299999996</v>
      </c>
    </row>
    <row r="1573" spans="1:16" x14ac:dyDescent="0.3">
      <c r="A1573" s="97" t="s">
        <v>7536</v>
      </c>
      <c r="B1573" s="97" t="s">
        <v>7537</v>
      </c>
      <c r="C1573" s="97" t="s">
        <v>7538</v>
      </c>
      <c r="D1573" s="97" t="s">
        <v>7539</v>
      </c>
      <c r="E1573" s="97" t="s">
        <v>2544</v>
      </c>
      <c r="F1573" s="97" t="s">
        <v>289</v>
      </c>
      <c r="G1573" s="97"/>
      <c r="H1573" s="97" t="s">
        <v>167</v>
      </c>
      <c r="I1573" s="97" t="s">
        <v>7540</v>
      </c>
      <c r="J1573" s="97" t="s">
        <v>169</v>
      </c>
      <c r="K1573" s="97">
        <v>293017.5</v>
      </c>
      <c r="L1573" s="97">
        <v>183185.266</v>
      </c>
      <c r="M1573" s="97">
        <v>692948.10069999995</v>
      </c>
      <c r="N1573" s="97">
        <v>683222.7108</v>
      </c>
      <c r="O1573" s="97">
        <v>52.891831349999997</v>
      </c>
      <c r="P1573" s="97">
        <v>-6.618714518</v>
      </c>
    </row>
    <row r="1574" spans="1:16" x14ac:dyDescent="0.3">
      <c r="A1574" s="97" t="s">
        <v>7541</v>
      </c>
      <c r="B1574" s="97" t="s">
        <v>7542</v>
      </c>
      <c r="C1574" s="97" t="s">
        <v>7542</v>
      </c>
      <c r="D1574" s="97" t="s">
        <v>7543</v>
      </c>
      <c r="E1574" s="97" t="s">
        <v>7544</v>
      </c>
      <c r="F1574" s="97" t="s">
        <v>202</v>
      </c>
      <c r="G1574" s="97"/>
      <c r="H1574" s="97" t="s">
        <v>203</v>
      </c>
      <c r="I1574" s="97" t="s">
        <v>7545</v>
      </c>
      <c r="J1574" s="97" t="s">
        <v>205</v>
      </c>
      <c r="K1574" s="97">
        <v>295131.7</v>
      </c>
      <c r="L1574" s="97">
        <v>228413</v>
      </c>
      <c r="M1574" s="97">
        <v>695062.08600000001</v>
      </c>
      <c r="N1574" s="97">
        <v>728440.69050000003</v>
      </c>
      <c r="O1574" s="97">
        <v>53.297725079999999</v>
      </c>
      <c r="P1574" s="97">
        <v>-6.573937226</v>
      </c>
    </row>
    <row r="1575" spans="1:16" x14ac:dyDescent="0.3">
      <c r="A1575" s="97" t="s">
        <v>7546</v>
      </c>
      <c r="B1575" s="97" t="s">
        <v>7547</v>
      </c>
      <c r="C1575" s="97" t="s">
        <v>7548</v>
      </c>
      <c r="D1575" s="97" t="s">
        <v>7549</v>
      </c>
      <c r="E1575" s="97" t="s">
        <v>7550</v>
      </c>
      <c r="F1575" s="97" t="s">
        <v>210</v>
      </c>
      <c r="G1575" s="97"/>
      <c r="H1575" s="97" t="s">
        <v>211</v>
      </c>
      <c r="I1575" s="97" t="s">
        <v>7551</v>
      </c>
      <c r="J1575" s="97" t="s">
        <v>213</v>
      </c>
      <c r="K1575" s="97">
        <v>247723.21900000001</v>
      </c>
      <c r="L1575" s="97">
        <v>147269.734</v>
      </c>
      <c r="M1575" s="97">
        <v>647663.38370000001</v>
      </c>
      <c r="N1575" s="97">
        <v>647315.1568</v>
      </c>
      <c r="O1575" s="97">
        <v>52.57504307</v>
      </c>
      <c r="P1575" s="97">
        <v>-7.2968125309999996</v>
      </c>
    </row>
    <row r="1576" spans="1:16" x14ac:dyDescent="0.3">
      <c r="A1576" s="97" t="s">
        <v>7552</v>
      </c>
      <c r="B1576" s="97" t="s">
        <v>7553</v>
      </c>
      <c r="C1576" s="97" t="s">
        <v>7554</v>
      </c>
      <c r="D1576" s="97" t="s">
        <v>7555</v>
      </c>
      <c r="E1576" s="97" t="s">
        <v>2736</v>
      </c>
      <c r="F1576" s="97"/>
      <c r="G1576" s="97"/>
      <c r="H1576" s="97" t="s">
        <v>466</v>
      </c>
      <c r="I1576" s="97" t="s">
        <v>7556</v>
      </c>
      <c r="J1576" s="97" t="s">
        <v>468</v>
      </c>
      <c r="K1576" s="97">
        <v>122090.602</v>
      </c>
      <c r="L1576" s="97">
        <v>287688.09399999998</v>
      </c>
      <c r="M1576" s="97">
        <v>522058.58399999997</v>
      </c>
      <c r="N1576" s="97">
        <v>787703.93729999999</v>
      </c>
      <c r="O1576" s="97">
        <v>53.832981150000002</v>
      </c>
      <c r="P1576" s="97">
        <v>-9.1840752699999992</v>
      </c>
    </row>
    <row r="1577" spans="1:16" x14ac:dyDescent="0.3">
      <c r="A1577" s="97" t="s">
        <v>7557</v>
      </c>
      <c r="B1577" s="97" t="s">
        <v>7558</v>
      </c>
      <c r="C1577" s="97" t="s">
        <v>7558</v>
      </c>
      <c r="D1577" s="97" t="s">
        <v>7559</v>
      </c>
      <c r="E1577" s="97" t="s">
        <v>428</v>
      </c>
      <c r="F1577" s="97"/>
      <c r="G1577" s="97"/>
      <c r="H1577" s="97" t="s">
        <v>159</v>
      </c>
      <c r="I1577" s="97" t="s">
        <v>7560</v>
      </c>
      <c r="J1577" s="97" t="s">
        <v>430</v>
      </c>
      <c r="K1577" s="97">
        <v>219289.60000000001</v>
      </c>
      <c r="L1577" s="97">
        <v>164919.6</v>
      </c>
      <c r="M1577" s="97">
        <v>619235.98340000003</v>
      </c>
      <c r="N1577" s="97">
        <v>664961.37329999998</v>
      </c>
      <c r="O1577" s="97">
        <v>52.735392599999997</v>
      </c>
      <c r="P1577" s="97">
        <v>-7.7151690110000004</v>
      </c>
    </row>
    <row r="1578" spans="1:16" x14ac:dyDescent="0.3">
      <c r="A1578" s="97" t="s">
        <v>7561</v>
      </c>
      <c r="B1578" s="97" t="s">
        <v>7562</v>
      </c>
      <c r="C1578" s="97" t="s">
        <v>7563</v>
      </c>
      <c r="D1578" s="97" t="s">
        <v>7564</v>
      </c>
      <c r="E1578" s="97" t="s">
        <v>854</v>
      </c>
      <c r="F1578" s="97" t="s">
        <v>465</v>
      </c>
      <c r="G1578" s="97"/>
      <c r="H1578" s="97" t="s">
        <v>466</v>
      </c>
      <c r="I1578" s="97" t="s">
        <v>7565</v>
      </c>
      <c r="J1578" s="97" t="s">
        <v>468</v>
      </c>
      <c r="K1578" s="97">
        <v>103973.656</v>
      </c>
      <c r="L1578" s="97">
        <v>286627.59399999998</v>
      </c>
      <c r="M1578" s="97">
        <v>503945.53629999998</v>
      </c>
      <c r="N1578" s="97">
        <v>786643.76280000003</v>
      </c>
      <c r="O1578" s="97">
        <v>53.820426619999999</v>
      </c>
      <c r="P1578" s="97">
        <v>-9.4588262029999992</v>
      </c>
    </row>
    <row r="1579" spans="1:16" x14ac:dyDescent="0.3">
      <c r="A1579" s="97" t="s">
        <v>7566</v>
      </c>
      <c r="B1579" s="97" t="s">
        <v>7567</v>
      </c>
      <c r="C1579" s="97" t="s">
        <v>7568</v>
      </c>
      <c r="D1579" s="97" t="s">
        <v>7569</v>
      </c>
      <c r="E1579" s="97" t="s">
        <v>5879</v>
      </c>
      <c r="F1579" s="97">
        <v>112</v>
      </c>
      <c r="G1579" s="97"/>
      <c r="H1579" s="97" t="s">
        <v>175</v>
      </c>
      <c r="I1579" s="97" t="s">
        <v>7570</v>
      </c>
      <c r="J1579" s="97" t="s">
        <v>198</v>
      </c>
      <c r="K1579" s="97">
        <v>313544.99699999997</v>
      </c>
      <c r="L1579" s="97">
        <v>232428.71299999999</v>
      </c>
      <c r="M1579" s="97">
        <v>713471.43790000002</v>
      </c>
      <c r="N1579" s="97">
        <v>732455.44050000003</v>
      </c>
      <c r="O1579" s="97">
        <v>53.33016911</v>
      </c>
      <c r="P1579" s="97">
        <v>-6.2964585990000002</v>
      </c>
    </row>
    <row r="1580" spans="1:16" x14ac:dyDescent="0.3">
      <c r="A1580" s="97" t="s">
        <v>7571</v>
      </c>
      <c r="B1580" s="97" t="s">
        <v>7572</v>
      </c>
      <c r="C1580" s="97" t="s">
        <v>7573</v>
      </c>
      <c r="D1580" s="97" t="s">
        <v>1058</v>
      </c>
      <c r="E1580" s="97" t="s">
        <v>131</v>
      </c>
      <c r="F1580" s="97"/>
      <c r="G1580" s="97"/>
      <c r="H1580" s="97" t="s">
        <v>123</v>
      </c>
      <c r="I1580" s="97" t="s">
        <v>7574</v>
      </c>
      <c r="J1580" s="97" t="s">
        <v>125</v>
      </c>
      <c r="K1580" s="97">
        <v>282829.32</v>
      </c>
      <c r="L1580" s="97">
        <v>319207.13799999998</v>
      </c>
      <c r="M1580" s="97">
        <v>682762.83920000005</v>
      </c>
      <c r="N1580" s="97">
        <v>819215.33299999998</v>
      </c>
      <c r="O1580" s="97">
        <v>54.115328060000003</v>
      </c>
      <c r="P1580" s="97">
        <v>-6.7341445469999996</v>
      </c>
    </row>
    <row r="1581" spans="1:16" x14ac:dyDescent="0.3">
      <c r="A1581" s="97" t="s">
        <v>7575</v>
      </c>
      <c r="B1581" s="97" t="s">
        <v>7576</v>
      </c>
      <c r="C1581" s="97" t="s">
        <v>7576</v>
      </c>
      <c r="D1581" s="97" t="s">
        <v>7577</v>
      </c>
      <c r="E1581" s="97" t="s">
        <v>7578</v>
      </c>
      <c r="F1581" s="97" t="s">
        <v>2354</v>
      </c>
      <c r="G1581" s="97"/>
      <c r="H1581" s="97" t="s">
        <v>307</v>
      </c>
      <c r="I1581" s="97" t="s">
        <v>7579</v>
      </c>
      <c r="J1581" s="97" t="s">
        <v>309</v>
      </c>
      <c r="K1581" s="97">
        <v>89120.4</v>
      </c>
      <c r="L1581" s="97">
        <v>225562.7</v>
      </c>
      <c r="M1581" s="97">
        <v>489095.15259999997</v>
      </c>
      <c r="N1581" s="97">
        <v>725592.10849999997</v>
      </c>
      <c r="O1581" s="97">
        <v>53.269058180000002</v>
      </c>
      <c r="P1581" s="97">
        <v>-9.6626304199999993</v>
      </c>
    </row>
    <row r="1582" spans="1:16" x14ac:dyDescent="0.3">
      <c r="A1582" s="97" t="s">
        <v>7580</v>
      </c>
      <c r="B1582" s="97" t="s">
        <v>7581</v>
      </c>
      <c r="C1582" s="97" t="s">
        <v>7581</v>
      </c>
      <c r="D1582" s="97" t="s">
        <v>1129</v>
      </c>
      <c r="E1582" s="97" t="s">
        <v>158</v>
      </c>
      <c r="F1582" s="97"/>
      <c r="G1582" s="97"/>
      <c r="H1582" s="97" t="s">
        <v>159</v>
      </c>
      <c r="I1582" s="97" t="s">
        <v>7582</v>
      </c>
      <c r="J1582" s="97" t="s">
        <v>161</v>
      </c>
      <c r="K1582" s="97">
        <v>227435.016</v>
      </c>
      <c r="L1582" s="97">
        <v>135961.53099999999</v>
      </c>
      <c r="M1582" s="97">
        <v>627379.48959999997</v>
      </c>
      <c r="N1582" s="97">
        <v>636009.49820000003</v>
      </c>
      <c r="O1582" s="97">
        <v>52.474827189999999</v>
      </c>
      <c r="P1582" s="97">
        <v>-7.5969849219999999</v>
      </c>
    </row>
    <row r="1583" spans="1:16" x14ac:dyDescent="0.3">
      <c r="A1583" s="97" t="s">
        <v>7583</v>
      </c>
      <c r="B1583" s="97" t="s">
        <v>7584</v>
      </c>
      <c r="C1583" s="97" t="s">
        <v>7585</v>
      </c>
      <c r="D1583" s="97" t="s">
        <v>7586</v>
      </c>
      <c r="E1583" s="97" t="s">
        <v>7587</v>
      </c>
      <c r="F1583" s="97" t="s">
        <v>7588</v>
      </c>
      <c r="G1583" s="97" t="s">
        <v>4585</v>
      </c>
      <c r="H1583" s="97" t="s">
        <v>262</v>
      </c>
      <c r="I1583" s="97" t="s">
        <v>7589</v>
      </c>
      <c r="J1583" s="97" t="s">
        <v>264</v>
      </c>
      <c r="K1583" s="97">
        <v>251375.70300000001</v>
      </c>
      <c r="L1583" s="97">
        <v>183745.29699999999</v>
      </c>
      <c r="M1583" s="97">
        <v>651315.27599999995</v>
      </c>
      <c r="N1583" s="97">
        <v>683782.8432</v>
      </c>
      <c r="O1583" s="97">
        <v>52.902448159999999</v>
      </c>
      <c r="P1583" s="97">
        <v>-7.2372401850000001</v>
      </c>
    </row>
    <row r="1584" spans="1:16" x14ac:dyDescent="0.3">
      <c r="A1584" s="97" t="s">
        <v>7590</v>
      </c>
      <c r="B1584" s="97" t="s">
        <v>7591</v>
      </c>
      <c r="C1584" s="97" t="s">
        <v>7591</v>
      </c>
      <c r="D1584" s="97" t="s">
        <v>7592</v>
      </c>
      <c r="E1584" s="97" t="s">
        <v>1124</v>
      </c>
      <c r="F1584" s="97" t="s">
        <v>2266</v>
      </c>
      <c r="G1584" s="97"/>
      <c r="H1584" s="97" t="s">
        <v>159</v>
      </c>
      <c r="I1584" s="97" t="s">
        <v>7593</v>
      </c>
      <c r="J1584" s="97" t="s">
        <v>430</v>
      </c>
      <c r="K1584" s="97">
        <v>189625.28099999999</v>
      </c>
      <c r="L1584" s="97">
        <v>187283.766</v>
      </c>
      <c r="M1584" s="97">
        <v>589578.17420000001</v>
      </c>
      <c r="N1584" s="97">
        <v>687320.88080000004</v>
      </c>
      <c r="O1584" s="97">
        <v>52.936594059999997</v>
      </c>
      <c r="P1584" s="97">
        <v>-8.1550326729999991</v>
      </c>
    </row>
    <row r="1585" spans="1:16" x14ac:dyDescent="0.3">
      <c r="A1585" s="97" t="s">
        <v>7594</v>
      </c>
      <c r="B1585" s="97" t="s">
        <v>7595</v>
      </c>
      <c r="C1585" s="97" t="s">
        <v>2690</v>
      </c>
      <c r="D1585" s="97" t="s">
        <v>7596</v>
      </c>
      <c r="E1585" s="97" t="s">
        <v>7597</v>
      </c>
      <c r="F1585" s="97" t="s">
        <v>694</v>
      </c>
      <c r="G1585" s="97"/>
      <c r="H1585" s="97" t="s">
        <v>437</v>
      </c>
      <c r="I1585" s="97" t="s">
        <v>7598</v>
      </c>
      <c r="J1585" s="97" t="s">
        <v>439</v>
      </c>
      <c r="K1585" s="97">
        <v>193917.57800000001</v>
      </c>
      <c r="L1585" s="97">
        <v>432355.28100000002</v>
      </c>
      <c r="M1585" s="97">
        <v>593870.85239999997</v>
      </c>
      <c r="N1585" s="97">
        <v>932339.56929999997</v>
      </c>
      <c r="O1585" s="97">
        <v>55.1383674</v>
      </c>
      <c r="P1585" s="97">
        <v>-8.0961250529999997</v>
      </c>
    </row>
    <row r="1586" spans="1:16" x14ac:dyDescent="0.3">
      <c r="A1586" s="97" t="s">
        <v>7599</v>
      </c>
      <c r="B1586" s="97" t="s">
        <v>7600</v>
      </c>
      <c r="C1586" s="97" t="s">
        <v>7601</v>
      </c>
      <c r="D1586" s="97" t="s">
        <v>7602</v>
      </c>
      <c r="E1586" s="97" t="s">
        <v>7603</v>
      </c>
      <c r="F1586" s="97" t="s">
        <v>246</v>
      </c>
      <c r="G1586" s="97"/>
      <c r="H1586" s="97" t="s">
        <v>247</v>
      </c>
      <c r="I1586" s="97" t="s">
        <v>7604</v>
      </c>
      <c r="J1586" s="97" t="s">
        <v>249</v>
      </c>
      <c r="K1586" s="97">
        <v>313874.18800000002</v>
      </c>
      <c r="L1586" s="97">
        <v>270064.03100000002</v>
      </c>
      <c r="M1586" s="97">
        <v>713800.75800000003</v>
      </c>
      <c r="N1586" s="97">
        <v>770082.64870000002</v>
      </c>
      <c r="O1586" s="97">
        <v>53.668091050000001</v>
      </c>
      <c r="P1586" s="97">
        <v>-6.2778711080000003</v>
      </c>
    </row>
    <row r="1587" spans="1:16" x14ac:dyDescent="0.3">
      <c r="A1587" s="97" t="s">
        <v>7605</v>
      </c>
      <c r="B1587" s="97" t="s">
        <v>7606</v>
      </c>
      <c r="C1587" s="97" t="s">
        <v>7607</v>
      </c>
      <c r="D1587" s="97" t="s">
        <v>7607</v>
      </c>
      <c r="E1587" s="97" t="s">
        <v>1952</v>
      </c>
      <c r="F1587" s="97"/>
      <c r="G1587" s="97"/>
      <c r="H1587" s="97" t="s">
        <v>138</v>
      </c>
      <c r="I1587" s="97" t="s">
        <v>7608</v>
      </c>
      <c r="J1587" s="97" t="s">
        <v>140</v>
      </c>
      <c r="K1587" s="97">
        <v>129419.06299999999</v>
      </c>
      <c r="L1587" s="97">
        <v>113058.992</v>
      </c>
      <c r="M1587" s="97">
        <v>529384.52359999996</v>
      </c>
      <c r="N1587" s="97">
        <v>613112.42209999997</v>
      </c>
      <c r="O1587" s="97">
        <v>52.265173240000003</v>
      </c>
      <c r="P1587" s="97">
        <v>-9.0345337390000005</v>
      </c>
    </row>
    <row r="1588" spans="1:16" x14ac:dyDescent="0.3">
      <c r="A1588" s="97" t="s">
        <v>7609</v>
      </c>
      <c r="B1588" s="97" t="s">
        <v>7610</v>
      </c>
      <c r="C1588" s="97" t="s">
        <v>7610</v>
      </c>
      <c r="D1588" s="97" t="s">
        <v>7611</v>
      </c>
      <c r="E1588" s="97" t="s">
        <v>7612</v>
      </c>
      <c r="F1588" s="97" t="s">
        <v>7613</v>
      </c>
      <c r="G1588" s="97"/>
      <c r="H1588" s="97" t="s">
        <v>515</v>
      </c>
      <c r="I1588" s="97" t="s">
        <v>7614</v>
      </c>
      <c r="J1588" s="97" t="s">
        <v>517</v>
      </c>
      <c r="K1588" s="97">
        <v>283790.78100000002</v>
      </c>
      <c r="L1588" s="97">
        <v>139263.984</v>
      </c>
      <c r="M1588" s="97">
        <v>683723.13500000001</v>
      </c>
      <c r="N1588" s="97">
        <v>639310.93850000005</v>
      </c>
      <c r="O1588" s="97">
        <v>52.49876321</v>
      </c>
      <c r="P1588" s="97">
        <v>-6.7669380419999996</v>
      </c>
    </row>
    <row r="1589" spans="1:16" x14ac:dyDescent="0.3">
      <c r="A1589" s="97" t="s">
        <v>7615</v>
      </c>
      <c r="B1589" s="97" t="s">
        <v>7616</v>
      </c>
      <c r="C1589" s="97" t="s">
        <v>7617</v>
      </c>
      <c r="D1589" s="97" t="s">
        <v>7618</v>
      </c>
      <c r="E1589" s="97" t="s">
        <v>7619</v>
      </c>
      <c r="F1589" s="97" t="s">
        <v>459</v>
      </c>
      <c r="G1589" s="97" t="s">
        <v>275</v>
      </c>
      <c r="H1589" s="97" t="s">
        <v>276</v>
      </c>
      <c r="I1589" s="97" t="s">
        <v>7620</v>
      </c>
      <c r="J1589" s="97" t="s">
        <v>278</v>
      </c>
      <c r="K1589" s="97">
        <v>210530.959</v>
      </c>
      <c r="L1589" s="97">
        <v>242626.06099999999</v>
      </c>
      <c r="M1589" s="97">
        <v>610479.64529999997</v>
      </c>
      <c r="N1589" s="97">
        <v>742651.14069999999</v>
      </c>
      <c r="O1589" s="97">
        <v>53.433853579999997</v>
      </c>
      <c r="P1589" s="97">
        <v>-7.8422935020000004</v>
      </c>
    </row>
    <row r="1590" spans="1:16" x14ac:dyDescent="0.3">
      <c r="A1590" s="97" t="s">
        <v>7621</v>
      </c>
      <c r="B1590" s="97" t="s">
        <v>4187</v>
      </c>
      <c r="C1590" s="97" t="s">
        <v>7622</v>
      </c>
      <c r="D1590" s="97" t="s">
        <v>7623</v>
      </c>
      <c r="E1590" s="97" t="s">
        <v>7624</v>
      </c>
      <c r="F1590" s="97" t="s">
        <v>7625</v>
      </c>
      <c r="G1590" s="97" t="s">
        <v>320</v>
      </c>
      <c r="H1590" s="97" t="s">
        <v>321</v>
      </c>
      <c r="I1590" s="97" t="s">
        <v>7626</v>
      </c>
      <c r="J1590" s="97" t="s">
        <v>323</v>
      </c>
      <c r="K1590" s="97">
        <v>192999.625</v>
      </c>
      <c r="L1590" s="97">
        <v>307492.75</v>
      </c>
      <c r="M1590" s="97">
        <v>592952.43449999997</v>
      </c>
      <c r="N1590" s="97">
        <v>807503.94709999999</v>
      </c>
      <c r="O1590" s="97">
        <v>54.016699850000002</v>
      </c>
      <c r="P1590" s="97">
        <v>-8.107534502</v>
      </c>
    </row>
    <row r="1591" spans="1:16" x14ac:dyDescent="0.3">
      <c r="A1591" s="97" t="s">
        <v>7627</v>
      </c>
      <c r="B1591" s="97" t="s">
        <v>7628</v>
      </c>
      <c r="C1591" s="97" t="s">
        <v>7629</v>
      </c>
      <c r="D1591" s="97" t="s">
        <v>1315</v>
      </c>
      <c r="E1591" s="97" t="s">
        <v>600</v>
      </c>
      <c r="F1591" s="97" t="s">
        <v>449</v>
      </c>
      <c r="G1591" s="97"/>
      <c r="H1591" s="97" t="s">
        <v>151</v>
      </c>
      <c r="I1591" s="97" t="s">
        <v>7630</v>
      </c>
      <c r="J1591" s="97" t="s">
        <v>153</v>
      </c>
      <c r="K1591" s="97">
        <v>86303.327999999994</v>
      </c>
      <c r="L1591" s="97">
        <v>91232.281000000003</v>
      </c>
      <c r="M1591" s="97">
        <v>486277.95630000002</v>
      </c>
      <c r="N1591" s="97">
        <v>591290.64859999996</v>
      </c>
      <c r="O1591" s="97">
        <v>52.06188564</v>
      </c>
      <c r="P1591" s="97">
        <v>-9.6585149290000007</v>
      </c>
    </row>
    <row r="1592" spans="1:16" x14ac:dyDescent="0.3">
      <c r="A1592" s="97" t="s">
        <v>7631</v>
      </c>
      <c r="B1592" s="97" t="s">
        <v>7632</v>
      </c>
      <c r="C1592" s="97" t="s">
        <v>7633</v>
      </c>
      <c r="D1592" s="97" t="s">
        <v>7634</v>
      </c>
      <c r="E1592" s="97" t="s">
        <v>1124</v>
      </c>
      <c r="F1592" s="97" t="s">
        <v>158</v>
      </c>
      <c r="G1592" s="97"/>
      <c r="H1592" s="97" t="s">
        <v>159</v>
      </c>
      <c r="I1592" s="97" t="s">
        <v>7635</v>
      </c>
      <c r="J1592" s="97" t="s">
        <v>430</v>
      </c>
      <c r="K1592" s="97">
        <v>192477.5</v>
      </c>
      <c r="L1592" s="97">
        <v>175688.09400000001</v>
      </c>
      <c r="M1592" s="97">
        <v>592429.71649999998</v>
      </c>
      <c r="N1592" s="97">
        <v>675727.69149999996</v>
      </c>
      <c r="O1592" s="97">
        <v>52.832446760000003</v>
      </c>
      <c r="P1592" s="97">
        <v>-8.1123442459999993</v>
      </c>
    </row>
    <row r="1593" spans="1:16" x14ac:dyDescent="0.3">
      <c r="A1593" s="97" t="s">
        <v>7636</v>
      </c>
      <c r="B1593" s="97" t="s">
        <v>7637</v>
      </c>
      <c r="C1593" s="97" t="s">
        <v>7638</v>
      </c>
      <c r="D1593" s="97" t="s">
        <v>7639</v>
      </c>
      <c r="E1593" s="97" t="s">
        <v>260</v>
      </c>
      <c r="F1593" s="97" t="s">
        <v>202</v>
      </c>
      <c r="G1593" s="97"/>
      <c r="H1593" s="97" t="s">
        <v>203</v>
      </c>
      <c r="I1593" s="97" t="s">
        <v>7640</v>
      </c>
      <c r="J1593" s="97" t="s">
        <v>205</v>
      </c>
      <c r="K1593" s="97">
        <v>274468.875</v>
      </c>
      <c r="L1593" s="97">
        <v>189153.70300000001</v>
      </c>
      <c r="M1593" s="97">
        <v>674403.50280000002</v>
      </c>
      <c r="N1593" s="97">
        <v>689189.96089999995</v>
      </c>
      <c r="O1593" s="97">
        <v>52.948337109999997</v>
      </c>
      <c r="P1593" s="97">
        <v>-6.8928725210000001</v>
      </c>
    </row>
    <row r="1594" spans="1:16" x14ac:dyDescent="0.3">
      <c r="A1594" s="97" t="s">
        <v>7641</v>
      </c>
      <c r="B1594" s="97" t="s">
        <v>7642</v>
      </c>
      <c r="C1594" s="97" t="s">
        <v>7643</v>
      </c>
      <c r="D1594" s="97" t="s">
        <v>1292</v>
      </c>
      <c r="E1594" s="97" t="s">
        <v>137</v>
      </c>
      <c r="F1594" s="97"/>
      <c r="G1594" s="97"/>
      <c r="H1594" s="97" t="s">
        <v>138</v>
      </c>
      <c r="I1594" s="97" t="s">
        <v>7644</v>
      </c>
      <c r="J1594" s="97" t="s">
        <v>140</v>
      </c>
      <c r="K1594" s="97">
        <v>134449.67199999999</v>
      </c>
      <c r="L1594" s="97">
        <v>34737.550999999999</v>
      </c>
      <c r="M1594" s="97">
        <v>534413.62150000001</v>
      </c>
      <c r="N1594" s="97">
        <v>534807.82270000002</v>
      </c>
      <c r="O1594" s="97">
        <v>51.562004399999999</v>
      </c>
      <c r="P1594" s="97">
        <v>-8.9459611900000002</v>
      </c>
    </row>
    <row r="1595" spans="1:16" x14ac:dyDescent="0.3">
      <c r="A1595" s="97" t="s">
        <v>7645</v>
      </c>
      <c r="B1595" s="97" t="s">
        <v>7646</v>
      </c>
      <c r="C1595" s="97" t="s">
        <v>7646</v>
      </c>
      <c r="D1595" s="97" t="s">
        <v>7647</v>
      </c>
      <c r="E1595" s="97" t="s">
        <v>2948</v>
      </c>
      <c r="F1595" s="97" t="s">
        <v>436</v>
      </c>
      <c r="G1595" s="97"/>
      <c r="H1595" s="97" t="s">
        <v>437</v>
      </c>
      <c r="I1595" s="97" t="s">
        <v>7648</v>
      </c>
      <c r="J1595" s="97" t="s">
        <v>439</v>
      </c>
      <c r="K1595" s="97">
        <v>179235.639</v>
      </c>
      <c r="L1595" s="97">
        <v>391371.51799999998</v>
      </c>
      <c r="M1595" s="97">
        <v>579191.85979999998</v>
      </c>
      <c r="N1595" s="97">
        <v>891364.71470000001</v>
      </c>
      <c r="O1595" s="97">
        <v>54.769835280000002</v>
      </c>
      <c r="P1595" s="97">
        <v>-8.3233677000000004</v>
      </c>
    </row>
    <row r="1596" spans="1:16" x14ac:dyDescent="0.3">
      <c r="A1596" s="97" t="s">
        <v>7649</v>
      </c>
      <c r="B1596" s="97" t="s">
        <v>7650</v>
      </c>
      <c r="C1596" s="97" t="s">
        <v>7651</v>
      </c>
      <c r="D1596" s="97" t="s">
        <v>2481</v>
      </c>
      <c r="E1596" s="97" t="s">
        <v>289</v>
      </c>
      <c r="F1596" s="97"/>
      <c r="G1596" s="97"/>
      <c r="H1596" s="97" t="s">
        <v>290</v>
      </c>
      <c r="I1596" s="97" t="s">
        <v>7652</v>
      </c>
      <c r="J1596" s="97" t="s">
        <v>292</v>
      </c>
      <c r="K1596" s="97">
        <v>328850.83600000001</v>
      </c>
      <c r="L1596" s="97">
        <v>212640.046</v>
      </c>
      <c r="M1596" s="97">
        <v>728773.87479999999</v>
      </c>
      <c r="N1596" s="97">
        <v>712670.95530000003</v>
      </c>
      <c r="O1596" s="97">
        <v>53.148965009999998</v>
      </c>
      <c r="P1596" s="97">
        <v>-6.074851421</v>
      </c>
    </row>
    <row r="1597" spans="1:16" x14ac:dyDescent="0.3">
      <c r="A1597" s="97" t="s">
        <v>7653</v>
      </c>
      <c r="B1597" s="97" t="s">
        <v>7654</v>
      </c>
      <c r="C1597" s="97" t="s">
        <v>7655</v>
      </c>
      <c r="D1597" s="97" t="s">
        <v>7656</v>
      </c>
      <c r="E1597" s="97" t="s">
        <v>925</v>
      </c>
      <c r="F1597" s="97" t="s">
        <v>436</v>
      </c>
      <c r="G1597" s="97"/>
      <c r="H1597" s="97" t="s">
        <v>437</v>
      </c>
      <c r="I1597" s="97" t="s">
        <v>7657</v>
      </c>
      <c r="J1597" s="97" t="s">
        <v>439</v>
      </c>
      <c r="K1597" s="97">
        <v>247429.28099999999</v>
      </c>
      <c r="L1597" s="97">
        <v>450439.71899999998</v>
      </c>
      <c r="M1597" s="97">
        <v>647371.12309999997</v>
      </c>
      <c r="N1597" s="97">
        <v>950419.82810000004</v>
      </c>
      <c r="O1597" s="97">
        <v>55.298562869999998</v>
      </c>
      <c r="P1597" s="97">
        <v>-7.2540685729999996</v>
      </c>
    </row>
    <row r="1598" spans="1:16" x14ac:dyDescent="0.3">
      <c r="A1598" s="97" t="s">
        <v>7658</v>
      </c>
      <c r="B1598" s="97" t="s">
        <v>280</v>
      </c>
      <c r="C1598" s="97" t="s">
        <v>2470</v>
      </c>
      <c r="D1598" s="97" t="s">
        <v>7659</v>
      </c>
      <c r="E1598" s="97" t="s">
        <v>7660</v>
      </c>
      <c r="F1598" s="97" t="s">
        <v>742</v>
      </c>
      <c r="G1598" s="97"/>
      <c r="H1598" s="97" t="s">
        <v>546</v>
      </c>
      <c r="I1598" s="97" t="s">
        <v>7661</v>
      </c>
      <c r="J1598" s="97" t="s">
        <v>548</v>
      </c>
      <c r="K1598" s="97">
        <v>167999.34400000001</v>
      </c>
      <c r="L1598" s="97">
        <v>351490.90600000002</v>
      </c>
      <c r="M1598" s="97">
        <v>567957.77419999999</v>
      </c>
      <c r="N1598" s="97">
        <v>851492.75569999998</v>
      </c>
      <c r="O1598" s="97">
        <v>54.411006030000003</v>
      </c>
      <c r="P1598" s="97">
        <v>-8.4935938310000001</v>
      </c>
    </row>
    <row r="1599" spans="1:16" x14ac:dyDescent="0.3">
      <c r="A1599" s="97" t="s">
        <v>7662</v>
      </c>
      <c r="B1599" s="97" t="s">
        <v>7663</v>
      </c>
      <c r="C1599" s="97" t="s">
        <v>7664</v>
      </c>
      <c r="D1599" s="97" t="s">
        <v>7665</v>
      </c>
      <c r="E1599" s="97" t="s">
        <v>223</v>
      </c>
      <c r="F1599" s="97" t="s">
        <v>224</v>
      </c>
      <c r="G1599" s="97"/>
      <c r="H1599" s="97" t="s">
        <v>225</v>
      </c>
      <c r="I1599" s="97" t="s">
        <v>7666</v>
      </c>
      <c r="J1599" s="97" t="s">
        <v>227</v>
      </c>
      <c r="K1599" s="97">
        <v>304047.52600000001</v>
      </c>
      <c r="L1599" s="97">
        <v>277493.62</v>
      </c>
      <c r="M1599" s="97">
        <v>703976.2524</v>
      </c>
      <c r="N1599" s="97">
        <v>777510.68929999997</v>
      </c>
      <c r="O1599" s="97">
        <v>53.736862330000001</v>
      </c>
      <c r="P1599" s="97">
        <v>-6.4239875309999999</v>
      </c>
    </row>
    <row r="1600" spans="1:16" x14ac:dyDescent="0.3">
      <c r="A1600" s="97" t="s">
        <v>7667</v>
      </c>
      <c r="B1600" s="97" t="s">
        <v>7668</v>
      </c>
      <c r="C1600" s="97" t="s">
        <v>7668</v>
      </c>
      <c r="D1600" s="97" t="s">
        <v>3928</v>
      </c>
      <c r="E1600" s="97" t="s">
        <v>674</v>
      </c>
      <c r="F1600" s="97"/>
      <c r="G1600" s="97"/>
      <c r="H1600" s="97" t="s">
        <v>466</v>
      </c>
      <c r="I1600" s="97" t="s">
        <v>7669</v>
      </c>
      <c r="J1600" s="97" t="s">
        <v>468</v>
      </c>
      <c r="K1600" s="97">
        <v>70169.539000000004</v>
      </c>
      <c r="L1600" s="97">
        <v>332495.09399999998</v>
      </c>
      <c r="M1600" s="97">
        <v>470148.94919999997</v>
      </c>
      <c r="N1600" s="97">
        <v>832501.55790000001</v>
      </c>
      <c r="O1600" s="97">
        <v>54.22491643</v>
      </c>
      <c r="P1600" s="97">
        <v>-9.9914005750000001</v>
      </c>
    </row>
    <row r="1601" spans="1:16" x14ac:dyDescent="0.3">
      <c r="A1601" s="97" t="s">
        <v>7670</v>
      </c>
      <c r="B1601" s="97" t="s">
        <v>7671</v>
      </c>
      <c r="C1601" s="97" t="s">
        <v>7671</v>
      </c>
      <c r="D1601" s="97" t="s">
        <v>7672</v>
      </c>
      <c r="E1601" s="97" t="s">
        <v>1610</v>
      </c>
      <c r="F1601" s="97" t="s">
        <v>436</v>
      </c>
      <c r="G1601" s="97"/>
      <c r="H1601" s="97" t="s">
        <v>437</v>
      </c>
      <c r="I1601" s="97" t="s">
        <v>7673</v>
      </c>
      <c r="J1601" s="97" t="s">
        <v>439</v>
      </c>
      <c r="K1601" s="97">
        <v>220764.109</v>
      </c>
      <c r="L1601" s="97">
        <v>414647.75</v>
      </c>
      <c r="M1601" s="97">
        <v>620711.50600000005</v>
      </c>
      <c r="N1601" s="97">
        <v>914635.71149999998</v>
      </c>
      <c r="O1601" s="97">
        <v>54.978917279999997</v>
      </c>
      <c r="P1601" s="97">
        <v>-7.6764637999999996</v>
      </c>
    </row>
    <row r="1602" spans="1:16" x14ac:dyDescent="0.3">
      <c r="A1602" s="97" t="s">
        <v>7674</v>
      </c>
      <c r="B1602" s="97" t="s">
        <v>7675</v>
      </c>
      <c r="C1602" s="97" t="s">
        <v>7676</v>
      </c>
      <c r="D1602" s="97" t="s">
        <v>7677</v>
      </c>
      <c r="E1602" s="97" t="s">
        <v>3873</v>
      </c>
      <c r="F1602" s="97" t="s">
        <v>1610</v>
      </c>
      <c r="G1602" s="97" t="s">
        <v>444</v>
      </c>
      <c r="H1602" s="97" t="s">
        <v>437</v>
      </c>
      <c r="I1602" s="97" t="s">
        <v>7678</v>
      </c>
      <c r="J1602" s="97" t="s">
        <v>439</v>
      </c>
      <c r="K1602" s="97">
        <v>224898.53099999999</v>
      </c>
      <c r="L1602" s="97">
        <v>413614.34399999998</v>
      </c>
      <c r="M1602" s="97">
        <v>624845.0318</v>
      </c>
      <c r="N1602" s="97">
        <v>913602.50630000001</v>
      </c>
      <c r="O1602" s="97">
        <v>54.969445800000003</v>
      </c>
      <c r="P1602" s="97">
        <v>-7.6119846579999999</v>
      </c>
    </row>
    <row r="1603" spans="1:16" x14ac:dyDescent="0.3">
      <c r="A1603" s="97" t="s">
        <v>7679</v>
      </c>
      <c r="B1603" s="97" t="s">
        <v>7680</v>
      </c>
      <c r="C1603" s="97" t="s">
        <v>7681</v>
      </c>
      <c r="D1603" s="97" t="s">
        <v>7682</v>
      </c>
      <c r="E1603" s="97" t="s">
        <v>3152</v>
      </c>
      <c r="F1603" s="97" t="s">
        <v>3153</v>
      </c>
      <c r="G1603" s="97">
        <v>103</v>
      </c>
      <c r="H1603" s="97" t="s">
        <v>175</v>
      </c>
      <c r="I1603" s="97" t="s">
        <v>7683</v>
      </c>
      <c r="J1603" s="97" t="s">
        <v>198</v>
      </c>
      <c r="K1603" s="97">
        <v>320573.973</v>
      </c>
      <c r="L1603" s="97">
        <v>236524.481</v>
      </c>
      <c r="M1603" s="97">
        <v>720498.9216</v>
      </c>
      <c r="N1603" s="97">
        <v>736550.28879999998</v>
      </c>
      <c r="O1603" s="97">
        <v>53.365398339999999</v>
      </c>
      <c r="P1603" s="97">
        <v>-6.1894531429999997</v>
      </c>
    </row>
    <row r="1604" spans="1:16" x14ac:dyDescent="0.3">
      <c r="A1604" s="97" t="s">
        <v>7684</v>
      </c>
      <c r="B1604" s="97" t="s">
        <v>5029</v>
      </c>
      <c r="C1604" s="97" t="s">
        <v>5029</v>
      </c>
      <c r="D1604" s="97" t="s">
        <v>2477</v>
      </c>
      <c r="E1604" s="97" t="s">
        <v>158</v>
      </c>
      <c r="F1604" s="97"/>
      <c r="G1604" s="97"/>
      <c r="H1604" s="97" t="s">
        <v>159</v>
      </c>
      <c r="I1604" s="97" t="s">
        <v>7685</v>
      </c>
      <c r="J1604" s="97" t="s">
        <v>430</v>
      </c>
      <c r="K1604" s="97">
        <v>211669.67199999999</v>
      </c>
      <c r="L1604" s="97">
        <v>171805.28099999999</v>
      </c>
      <c r="M1604" s="97">
        <v>611617.73360000004</v>
      </c>
      <c r="N1604" s="97">
        <v>671845.61190000002</v>
      </c>
      <c r="O1604" s="97">
        <v>52.79748378</v>
      </c>
      <c r="P1604" s="97">
        <v>-7.8277291760000001</v>
      </c>
    </row>
    <row r="1605" spans="1:16" x14ac:dyDescent="0.3">
      <c r="A1605" s="97" t="s">
        <v>7686</v>
      </c>
      <c r="B1605" s="97" t="s">
        <v>7687</v>
      </c>
      <c r="C1605" s="97" t="s">
        <v>7688</v>
      </c>
      <c r="D1605" s="97" t="s">
        <v>7689</v>
      </c>
      <c r="E1605" s="97" t="s">
        <v>7690</v>
      </c>
      <c r="F1605" s="97" t="s">
        <v>7691</v>
      </c>
      <c r="G1605" s="97">
        <v>105</v>
      </c>
      <c r="H1605" s="97" t="s">
        <v>175</v>
      </c>
      <c r="I1605" s="97" t="s">
        <v>7692</v>
      </c>
      <c r="J1605" s="97" t="s">
        <v>198</v>
      </c>
      <c r="K1605" s="97">
        <v>318857.75300000003</v>
      </c>
      <c r="L1605" s="97">
        <v>237437.22700000001</v>
      </c>
      <c r="M1605" s="97">
        <v>718783.07609999995</v>
      </c>
      <c r="N1605" s="97">
        <v>737462.84730000002</v>
      </c>
      <c r="O1605" s="97">
        <v>53.373983590000002</v>
      </c>
      <c r="P1605" s="97">
        <v>-6.2148778650000001</v>
      </c>
    </row>
    <row r="1606" spans="1:16" x14ac:dyDescent="0.3">
      <c r="A1606" s="97" t="s">
        <v>7693</v>
      </c>
      <c r="B1606" s="97" t="s">
        <v>5493</v>
      </c>
      <c r="C1606" s="97" t="s">
        <v>2901</v>
      </c>
      <c r="D1606" s="97" t="s">
        <v>2903</v>
      </c>
      <c r="E1606" s="97" t="s">
        <v>7694</v>
      </c>
      <c r="F1606" s="97" t="s">
        <v>713</v>
      </c>
      <c r="G1606" s="97" t="s">
        <v>514</v>
      </c>
      <c r="H1606" s="97" t="s">
        <v>515</v>
      </c>
      <c r="I1606" s="97" t="s">
        <v>7695</v>
      </c>
      <c r="J1606" s="97" t="s">
        <v>517</v>
      </c>
      <c r="K1606" s="97">
        <v>292618.59399999998</v>
      </c>
      <c r="L1606" s="97">
        <v>128271.906</v>
      </c>
      <c r="M1606" s="97">
        <v>692548.98829999997</v>
      </c>
      <c r="N1606" s="97">
        <v>628321.18099999998</v>
      </c>
      <c r="O1606" s="97">
        <v>52.398586299999998</v>
      </c>
      <c r="P1606" s="97">
        <v>-6.640035567</v>
      </c>
    </row>
    <row r="1607" spans="1:16" x14ac:dyDescent="0.3">
      <c r="A1607" s="97" t="s">
        <v>7696</v>
      </c>
      <c r="B1607" s="97" t="s">
        <v>2817</v>
      </c>
      <c r="C1607" s="97" t="s">
        <v>7697</v>
      </c>
      <c r="D1607" s="97" t="s">
        <v>7697</v>
      </c>
      <c r="E1607" s="97" t="s">
        <v>2984</v>
      </c>
      <c r="F1607" s="97" t="s">
        <v>131</v>
      </c>
      <c r="G1607" s="97"/>
      <c r="H1607" s="97" t="s">
        <v>123</v>
      </c>
      <c r="I1607" s="97" t="s">
        <v>7698</v>
      </c>
      <c r="J1607" s="97" t="s">
        <v>125</v>
      </c>
      <c r="K1607" s="97">
        <v>285177.875</v>
      </c>
      <c r="L1607" s="97">
        <v>312913.96899999998</v>
      </c>
      <c r="M1607" s="97">
        <v>685110.85479999997</v>
      </c>
      <c r="N1607" s="97">
        <v>812923.5074</v>
      </c>
      <c r="O1607" s="97">
        <v>54.05842251</v>
      </c>
      <c r="P1607" s="97">
        <v>-6.7000099820000001</v>
      </c>
    </row>
    <row r="1608" spans="1:16" x14ac:dyDescent="0.3">
      <c r="A1608" s="97" t="s">
        <v>7699</v>
      </c>
      <c r="B1608" s="97" t="s">
        <v>7700</v>
      </c>
      <c r="C1608" s="97" t="s">
        <v>7701</v>
      </c>
      <c r="D1608" s="97" t="s">
        <v>7701</v>
      </c>
      <c r="E1608" s="97" t="s">
        <v>540</v>
      </c>
      <c r="F1608" s="97"/>
      <c r="G1608" s="97"/>
      <c r="H1608" s="97" t="s">
        <v>540</v>
      </c>
      <c r="I1608" s="97" t="s">
        <v>7702</v>
      </c>
      <c r="J1608" s="97" t="s">
        <v>1143</v>
      </c>
      <c r="K1608" s="97">
        <v>157949.497</v>
      </c>
      <c r="L1608" s="97">
        <v>155444.75399999999</v>
      </c>
      <c r="M1608" s="97">
        <v>557909.04200000002</v>
      </c>
      <c r="N1608" s="97">
        <v>655488.89859999996</v>
      </c>
      <c r="O1608" s="97">
        <v>52.648964309999997</v>
      </c>
      <c r="P1608" s="97">
        <v>-8.6220221180000003</v>
      </c>
    </row>
    <row r="1609" spans="1:16" x14ac:dyDescent="0.3">
      <c r="A1609" s="97" t="s">
        <v>7703</v>
      </c>
      <c r="B1609" s="97" t="s">
        <v>7704</v>
      </c>
      <c r="C1609" s="97" t="s">
        <v>7705</v>
      </c>
      <c r="D1609" s="97" t="s">
        <v>7706</v>
      </c>
      <c r="E1609" s="97" t="s">
        <v>7707</v>
      </c>
      <c r="F1609" s="97"/>
      <c r="G1609" s="97"/>
      <c r="H1609" s="97" t="s">
        <v>540</v>
      </c>
      <c r="I1609" s="97" t="s">
        <v>7708</v>
      </c>
      <c r="J1609" s="97" t="s">
        <v>542</v>
      </c>
      <c r="K1609" s="97">
        <v>151679.78099999999</v>
      </c>
      <c r="L1609" s="97">
        <v>150129.875</v>
      </c>
      <c r="M1609" s="97">
        <v>551640.64780000004</v>
      </c>
      <c r="N1609" s="97">
        <v>650175.19839999999</v>
      </c>
      <c r="O1609" s="97">
        <v>52.600685949999999</v>
      </c>
      <c r="P1609" s="97">
        <v>-8.7138719330000001</v>
      </c>
    </row>
    <row r="1610" spans="1:16" x14ac:dyDescent="0.3">
      <c r="A1610" s="97" t="s">
        <v>7709</v>
      </c>
      <c r="B1610" s="97" t="s">
        <v>7710</v>
      </c>
      <c r="C1610" s="97" t="s">
        <v>7711</v>
      </c>
      <c r="D1610" s="97" t="s">
        <v>5195</v>
      </c>
      <c r="E1610" s="97" t="s">
        <v>245</v>
      </c>
      <c r="F1610" s="97" t="s">
        <v>246</v>
      </c>
      <c r="G1610" s="97"/>
      <c r="H1610" s="97" t="s">
        <v>247</v>
      </c>
      <c r="I1610" s="97" t="s">
        <v>7712</v>
      </c>
      <c r="J1610" s="97" t="s">
        <v>249</v>
      </c>
      <c r="K1610" s="97">
        <v>294525.092</v>
      </c>
      <c r="L1610" s="97">
        <v>270032.80599999998</v>
      </c>
      <c r="M1610" s="97">
        <v>694455.83010000002</v>
      </c>
      <c r="N1610" s="97">
        <v>770051.53330000001</v>
      </c>
      <c r="O1610" s="97">
        <v>53.671662859999998</v>
      </c>
      <c r="P1610" s="97">
        <v>-6.5705138439999997</v>
      </c>
    </row>
    <row r="1611" spans="1:16" x14ac:dyDescent="0.3">
      <c r="A1611" s="97" t="s">
        <v>7713</v>
      </c>
      <c r="B1611" s="97" t="s">
        <v>7714</v>
      </c>
      <c r="C1611" s="97" t="s">
        <v>7715</v>
      </c>
      <c r="D1611" s="97" t="s">
        <v>7716</v>
      </c>
      <c r="E1611" s="97" t="s">
        <v>5528</v>
      </c>
      <c r="F1611" s="97" t="s">
        <v>246</v>
      </c>
      <c r="G1611" s="97"/>
      <c r="H1611" s="97" t="s">
        <v>247</v>
      </c>
      <c r="I1611" s="97" t="s">
        <v>7717</v>
      </c>
      <c r="J1611" s="97" t="s">
        <v>249</v>
      </c>
      <c r="K1611" s="97">
        <v>288067.18800000002</v>
      </c>
      <c r="L1611" s="97">
        <v>253509.92199999999</v>
      </c>
      <c r="M1611" s="97">
        <v>687999.22930000001</v>
      </c>
      <c r="N1611" s="97">
        <v>753532.24329999997</v>
      </c>
      <c r="O1611" s="97">
        <v>53.524377809999997</v>
      </c>
      <c r="P1611" s="97">
        <v>-6.6728578130000002</v>
      </c>
    </row>
    <row r="1612" spans="1:16" x14ac:dyDescent="0.3">
      <c r="A1612" s="97" t="s">
        <v>7718</v>
      </c>
      <c r="B1612" s="97" t="s">
        <v>7719</v>
      </c>
      <c r="C1612" s="97" t="s">
        <v>7720</v>
      </c>
      <c r="D1612" s="97" t="s">
        <v>7721</v>
      </c>
      <c r="E1612" s="97" t="s">
        <v>274</v>
      </c>
      <c r="F1612" s="97" t="s">
        <v>275</v>
      </c>
      <c r="G1612" s="97"/>
      <c r="H1612" s="97" t="s">
        <v>276</v>
      </c>
      <c r="I1612" s="97" t="s">
        <v>7722</v>
      </c>
      <c r="J1612" s="97" t="s">
        <v>278</v>
      </c>
      <c r="K1612" s="97">
        <v>241193.81299999999</v>
      </c>
      <c r="L1612" s="97">
        <v>281033.46899999998</v>
      </c>
      <c r="M1612" s="97">
        <v>641136.09860000003</v>
      </c>
      <c r="N1612" s="97">
        <v>781050.11010000005</v>
      </c>
      <c r="O1612" s="97">
        <v>53.777407099999998</v>
      </c>
      <c r="P1612" s="97">
        <v>-7.3759016590000002</v>
      </c>
    </row>
    <row r="1613" spans="1:16" x14ac:dyDescent="0.3">
      <c r="A1613" s="97" t="s">
        <v>7723</v>
      </c>
      <c r="B1613" s="97" t="s">
        <v>7724</v>
      </c>
      <c r="C1613" s="97" t="s">
        <v>7725</v>
      </c>
      <c r="D1613" s="97" t="s">
        <v>505</v>
      </c>
      <c r="E1613" s="97" t="s">
        <v>449</v>
      </c>
      <c r="F1613" s="97"/>
      <c r="G1613" s="97"/>
      <c r="H1613" s="97" t="s">
        <v>151</v>
      </c>
      <c r="I1613" s="97" t="s">
        <v>7726</v>
      </c>
      <c r="J1613" s="97" t="s">
        <v>153</v>
      </c>
      <c r="K1613" s="97">
        <v>112821.391</v>
      </c>
      <c r="L1613" s="97">
        <v>97034.531000000003</v>
      </c>
      <c r="M1613" s="97">
        <v>512790.33919999999</v>
      </c>
      <c r="N1613" s="97">
        <v>597091.50349999999</v>
      </c>
      <c r="O1613" s="97">
        <v>52.118822000000002</v>
      </c>
      <c r="P1613" s="97">
        <v>-9.2734623729999992</v>
      </c>
    </row>
    <row r="1614" spans="1:16" x14ac:dyDescent="0.3">
      <c r="A1614" s="97" t="s">
        <v>7727</v>
      </c>
      <c r="B1614" s="97" t="s">
        <v>7728</v>
      </c>
      <c r="C1614" s="97" t="s">
        <v>7729</v>
      </c>
      <c r="D1614" s="97" t="s">
        <v>7730</v>
      </c>
      <c r="E1614" s="97" t="s">
        <v>7731</v>
      </c>
      <c r="F1614" s="97" t="s">
        <v>7732</v>
      </c>
      <c r="G1614" s="97" t="s">
        <v>6746</v>
      </c>
      <c r="H1614" s="97" t="s">
        <v>594</v>
      </c>
      <c r="I1614" s="97" t="s">
        <v>7733</v>
      </c>
      <c r="J1614" s="97" t="s">
        <v>596</v>
      </c>
      <c r="K1614" s="97">
        <v>230620.31299999999</v>
      </c>
      <c r="L1614" s="97">
        <v>222585.766</v>
      </c>
      <c r="M1614" s="97">
        <v>630564.56449999998</v>
      </c>
      <c r="N1614" s="97">
        <v>722615.05579999997</v>
      </c>
      <c r="O1614" s="97">
        <v>53.253015040000001</v>
      </c>
      <c r="P1614" s="97">
        <v>-7.5419795299999999</v>
      </c>
    </row>
    <row r="1615" spans="1:16" x14ac:dyDescent="0.3">
      <c r="A1615" s="97" t="s">
        <v>7734</v>
      </c>
      <c r="B1615" s="97" t="s">
        <v>7735</v>
      </c>
      <c r="C1615" s="97" t="s">
        <v>7736</v>
      </c>
      <c r="D1615" s="97" t="s">
        <v>505</v>
      </c>
      <c r="E1615" s="97" t="s">
        <v>449</v>
      </c>
      <c r="F1615" s="97"/>
      <c r="G1615" s="97"/>
      <c r="H1615" s="97" t="s">
        <v>151</v>
      </c>
      <c r="I1615" s="97" t="s">
        <v>7737</v>
      </c>
      <c r="J1615" s="97" t="s">
        <v>153</v>
      </c>
      <c r="K1615" s="97">
        <v>113454.859</v>
      </c>
      <c r="L1615" s="97">
        <v>88848.406000000003</v>
      </c>
      <c r="M1615" s="97">
        <v>513423.62599999999</v>
      </c>
      <c r="N1615" s="97">
        <v>588907.13840000005</v>
      </c>
      <c r="O1615" s="97">
        <v>52.045371320000001</v>
      </c>
      <c r="P1615" s="97">
        <v>-9.262140703</v>
      </c>
    </row>
    <row r="1616" spans="1:16" x14ac:dyDescent="0.3">
      <c r="A1616" s="97" t="s">
        <v>7738</v>
      </c>
      <c r="B1616" s="97" t="s">
        <v>3465</v>
      </c>
      <c r="C1616" s="97" t="s">
        <v>7739</v>
      </c>
      <c r="D1616" s="97" t="s">
        <v>7740</v>
      </c>
      <c r="E1616" s="97" t="s">
        <v>7741</v>
      </c>
      <c r="F1616" s="97" t="s">
        <v>320</v>
      </c>
      <c r="G1616" s="97"/>
      <c r="H1616" s="97" t="s">
        <v>321</v>
      </c>
      <c r="I1616" s="97" t="s">
        <v>7742</v>
      </c>
      <c r="J1616" s="97" t="s">
        <v>323</v>
      </c>
      <c r="K1616" s="97">
        <v>173096.109</v>
      </c>
      <c r="L1616" s="97">
        <v>291216.06300000002</v>
      </c>
      <c r="M1616" s="97">
        <v>573053.12</v>
      </c>
      <c r="N1616" s="97">
        <v>791230.87340000004</v>
      </c>
      <c r="O1616" s="97">
        <v>53.8698184</v>
      </c>
      <c r="P1616" s="97">
        <v>-8.4097251350000004</v>
      </c>
    </row>
    <row r="1617" spans="1:16" x14ac:dyDescent="0.3">
      <c r="A1617" s="97" t="s">
        <v>7743</v>
      </c>
      <c r="B1617" s="97" t="s">
        <v>6379</v>
      </c>
      <c r="C1617" s="97" t="s">
        <v>7744</v>
      </c>
      <c r="D1617" s="97" t="s">
        <v>7745</v>
      </c>
      <c r="E1617" s="97" t="s">
        <v>7746</v>
      </c>
      <c r="F1617" s="97" t="s">
        <v>592</v>
      </c>
      <c r="G1617" s="97" t="s">
        <v>593</v>
      </c>
      <c r="H1617" s="97" t="s">
        <v>594</v>
      </c>
      <c r="I1617" s="97" t="s">
        <v>7747</v>
      </c>
      <c r="J1617" s="97" t="s">
        <v>596</v>
      </c>
      <c r="K1617" s="97">
        <v>215143.09400000001</v>
      </c>
      <c r="L1617" s="97">
        <v>215586.07800000001</v>
      </c>
      <c r="M1617" s="97">
        <v>615090.64210000006</v>
      </c>
      <c r="N1617" s="97">
        <v>715616.95860000001</v>
      </c>
      <c r="O1617" s="97">
        <v>53.19078811</v>
      </c>
      <c r="P1617" s="97">
        <v>-7.7741896099999996</v>
      </c>
    </row>
    <row r="1618" spans="1:16" x14ac:dyDescent="0.3">
      <c r="A1618" s="97" t="s">
        <v>7748</v>
      </c>
      <c r="B1618" s="97" t="s">
        <v>7749</v>
      </c>
      <c r="C1618" s="97" t="s">
        <v>7750</v>
      </c>
      <c r="D1618" s="97" t="s">
        <v>7751</v>
      </c>
      <c r="E1618" s="97" t="s">
        <v>137</v>
      </c>
      <c r="F1618" s="97"/>
      <c r="G1618" s="97"/>
      <c r="H1618" s="97" t="s">
        <v>138</v>
      </c>
      <c r="I1618" s="97" t="s">
        <v>7752</v>
      </c>
      <c r="J1618" s="97" t="s">
        <v>140</v>
      </c>
      <c r="K1618" s="97">
        <v>159389.13500000001</v>
      </c>
      <c r="L1618" s="97">
        <v>70565.707999999999</v>
      </c>
      <c r="M1618" s="97">
        <v>559347.90980000002</v>
      </c>
      <c r="N1618" s="97">
        <v>570628.12769999995</v>
      </c>
      <c r="O1618" s="97">
        <v>51.886338270000003</v>
      </c>
      <c r="P1618" s="97">
        <v>-8.5905375020000001</v>
      </c>
    </row>
    <row r="1619" spans="1:16" x14ac:dyDescent="0.3">
      <c r="A1619" s="97" t="s">
        <v>7753</v>
      </c>
      <c r="B1619" s="97" t="s">
        <v>7754</v>
      </c>
      <c r="C1619" s="97" t="s">
        <v>7754</v>
      </c>
      <c r="D1619" s="97" t="s">
        <v>7751</v>
      </c>
      <c r="E1619" s="97" t="s">
        <v>137</v>
      </c>
      <c r="F1619" s="97"/>
      <c r="G1619" s="97"/>
      <c r="H1619" s="97" t="s">
        <v>138</v>
      </c>
      <c r="I1619" s="97" t="s">
        <v>7755</v>
      </c>
      <c r="J1619" s="97" t="s">
        <v>140</v>
      </c>
      <c r="K1619" s="97">
        <v>159226.46900000001</v>
      </c>
      <c r="L1619" s="97">
        <v>70593.031000000003</v>
      </c>
      <c r="M1619" s="97">
        <v>559185.27890000003</v>
      </c>
      <c r="N1619" s="97">
        <v>570655.44570000004</v>
      </c>
      <c r="O1619" s="97">
        <v>51.886571949999997</v>
      </c>
      <c r="P1619" s="97">
        <v>-8.5929030730000004</v>
      </c>
    </row>
    <row r="1620" spans="1:16" x14ac:dyDescent="0.3">
      <c r="A1620" s="97" t="s">
        <v>7756</v>
      </c>
      <c r="B1620" s="97" t="s">
        <v>7757</v>
      </c>
      <c r="C1620" s="97" t="s">
        <v>7758</v>
      </c>
      <c r="D1620" s="97" t="s">
        <v>7759</v>
      </c>
      <c r="E1620" s="97" t="s">
        <v>166</v>
      </c>
      <c r="F1620" s="97"/>
      <c r="G1620" s="97"/>
      <c r="H1620" s="97" t="s">
        <v>167</v>
      </c>
      <c r="I1620" s="97" t="s">
        <v>7760</v>
      </c>
      <c r="J1620" s="97" t="s">
        <v>169</v>
      </c>
      <c r="K1620" s="97">
        <v>268667.625</v>
      </c>
      <c r="L1620" s="97">
        <v>170961.54699999999</v>
      </c>
      <c r="M1620" s="97">
        <v>668603.40529999998</v>
      </c>
      <c r="N1620" s="97">
        <v>671001.75459999999</v>
      </c>
      <c r="O1620" s="97">
        <v>52.785666210000002</v>
      </c>
      <c r="P1620" s="97">
        <v>-6.9829923239999996</v>
      </c>
    </row>
    <row r="1621" spans="1:16" x14ac:dyDescent="0.3">
      <c r="A1621" s="97" t="s">
        <v>7761</v>
      </c>
      <c r="B1621" s="97" t="s">
        <v>7762</v>
      </c>
      <c r="C1621" s="97" t="s">
        <v>7762</v>
      </c>
      <c r="D1621" s="97" t="s">
        <v>7763</v>
      </c>
      <c r="E1621" s="97" t="s">
        <v>7764</v>
      </c>
      <c r="F1621" s="97"/>
      <c r="G1621" s="97"/>
      <c r="H1621" s="97" t="s">
        <v>211</v>
      </c>
      <c r="I1621" s="97" t="s">
        <v>7765</v>
      </c>
      <c r="J1621" s="97" t="s">
        <v>213</v>
      </c>
      <c r="K1621" s="97">
        <v>228998.375</v>
      </c>
      <c r="L1621" s="97">
        <v>171286.90599999999</v>
      </c>
      <c r="M1621" s="97">
        <v>628942.70129999996</v>
      </c>
      <c r="N1621" s="97">
        <v>671327.25560000003</v>
      </c>
      <c r="O1621" s="97">
        <v>52.792174109999998</v>
      </c>
      <c r="P1621" s="97">
        <v>-7.5708813319999999</v>
      </c>
    </row>
    <row r="1622" spans="1:16" x14ac:dyDescent="0.3">
      <c r="A1622" s="97" t="s">
        <v>7766</v>
      </c>
      <c r="B1622" s="97" t="s">
        <v>5297</v>
      </c>
      <c r="C1622" s="97" t="s">
        <v>5456</v>
      </c>
      <c r="D1622" s="97" t="s">
        <v>7767</v>
      </c>
      <c r="E1622" s="97" t="s">
        <v>7768</v>
      </c>
      <c r="F1622" s="97" t="s">
        <v>3744</v>
      </c>
      <c r="G1622" s="97"/>
      <c r="H1622" s="97" t="s">
        <v>307</v>
      </c>
      <c r="I1622" s="97" t="s">
        <v>7769</v>
      </c>
      <c r="J1622" s="97" t="s">
        <v>309</v>
      </c>
      <c r="K1622" s="97">
        <v>128793.484</v>
      </c>
      <c r="L1622" s="97">
        <v>228397.71900000001</v>
      </c>
      <c r="M1622" s="97">
        <v>528759.70360000001</v>
      </c>
      <c r="N1622" s="97">
        <v>728426.30279999995</v>
      </c>
      <c r="O1622" s="97">
        <v>53.30133258</v>
      </c>
      <c r="P1622" s="97">
        <v>-9.0687792690000002</v>
      </c>
    </row>
    <row r="1623" spans="1:16" x14ac:dyDescent="0.3">
      <c r="A1623" s="97" t="s">
        <v>7770</v>
      </c>
      <c r="B1623" s="97" t="s">
        <v>7771</v>
      </c>
      <c r="C1623" s="97" t="s">
        <v>7771</v>
      </c>
      <c r="D1623" s="97" t="s">
        <v>7772</v>
      </c>
      <c r="E1623" s="97" t="s">
        <v>1095</v>
      </c>
      <c r="F1623" s="97" t="s">
        <v>306</v>
      </c>
      <c r="G1623" s="97"/>
      <c r="H1623" s="97" t="s">
        <v>307</v>
      </c>
      <c r="I1623" s="97" t="s">
        <v>7773</v>
      </c>
      <c r="J1623" s="97" t="s">
        <v>309</v>
      </c>
      <c r="K1623" s="97">
        <v>153729.28099999999</v>
      </c>
      <c r="L1623" s="97">
        <v>262065.45300000001</v>
      </c>
      <c r="M1623" s="97">
        <v>553690.3088</v>
      </c>
      <c r="N1623" s="97">
        <v>762086.64820000005</v>
      </c>
      <c r="O1623" s="97">
        <v>53.606572319999998</v>
      </c>
      <c r="P1623" s="97">
        <v>-8.6997522170000003</v>
      </c>
    </row>
    <row r="1624" spans="1:16" x14ac:dyDescent="0.3">
      <c r="A1624" s="97" t="s">
        <v>7774</v>
      </c>
      <c r="B1624" s="97" t="s">
        <v>608</v>
      </c>
      <c r="C1624" s="97" t="s">
        <v>7775</v>
      </c>
      <c r="D1624" s="97" t="s">
        <v>7776</v>
      </c>
      <c r="E1624" s="97" t="s">
        <v>7777</v>
      </c>
      <c r="F1624" s="97" t="s">
        <v>3493</v>
      </c>
      <c r="G1624" s="97"/>
      <c r="H1624" s="97" t="s">
        <v>138</v>
      </c>
      <c r="I1624" s="97" t="s">
        <v>7778</v>
      </c>
      <c r="J1624" s="97" t="s">
        <v>140</v>
      </c>
      <c r="K1624" s="97">
        <v>188598.54699999999</v>
      </c>
      <c r="L1624" s="97">
        <v>105790.969</v>
      </c>
      <c r="M1624" s="97">
        <v>588551.22230000002</v>
      </c>
      <c r="N1624" s="97">
        <v>605845.64370000002</v>
      </c>
      <c r="O1624" s="97">
        <v>52.20426818</v>
      </c>
      <c r="P1624" s="97">
        <v>-8.1674957300000006</v>
      </c>
    </row>
    <row r="1625" spans="1:16" x14ac:dyDescent="0.3">
      <c r="A1625" s="97" t="s">
        <v>7779</v>
      </c>
      <c r="B1625" s="97" t="s">
        <v>7780</v>
      </c>
      <c r="C1625" s="97" t="s">
        <v>7780</v>
      </c>
      <c r="D1625" s="97" t="s">
        <v>7781</v>
      </c>
      <c r="E1625" s="97" t="s">
        <v>719</v>
      </c>
      <c r="F1625" s="97" t="s">
        <v>137</v>
      </c>
      <c r="G1625" s="97"/>
      <c r="H1625" s="97" t="s">
        <v>138</v>
      </c>
      <c r="I1625" s="97" t="s">
        <v>7782</v>
      </c>
      <c r="J1625" s="97" t="s">
        <v>140</v>
      </c>
      <c r="K1625" s="97">
        <v>122212.258</v>
      </c>
      <c r="L1625" s="97">
        <v>115920.102</v>
      </c>
      <c r="M1625" s="97">
        <v>522179.28649999999</v>
      </c>
      <c r="N1625" s="97">
        <v>615972.95499999996</v>
      </c>
      <c r="O1625" s="97">
        <v>52.289908269999998</v>
      </c>
      <c r="P1625" s="97">
        <v>-9.1407304820000004</v>
      </c>
    </row>
    <row r="1626" spans="1:16" x14ac:dyDescent="0.3">
      <c r="A1626" s="97" t="s">
        <v>7783</v>
      </c>
      <c r="B1626" s="97" t="s">
        <v>7784</v>
      </c>
      <c r="C1626" s="97" t="s">
        <v>7785</v>
      </c>
      <c r="D1626" s="97" t="s">
        <v>2502</v>
      </c>
      <c r="E1626" s="97" t="s">
        <v>137</v>
      </c>
      <c r="F1626" s="97"/>
      <c r="G1626" s="97"/>
      <c r="H1626" s="97" t="s">
        <v>138</v>
      </c>
      <c r="I1626" s="97" t="s">
        <v>7786</v>
      </c>
      <c r="J1626" s="97" t="s">
        <v>140</v>
      </c>
      <c r="K1626" s="97">
        <v>127162.54700000001</v>
      </c>
      <c r="L1626" s="97">
        <v>42059.667999999998</v>
      </c>
      <c r="M1626" s="97">
        <v>527128.10580000002</v>
      </c>
      <c r="N1626" s="97">
        <v>542128.40280000004</v>
      </c>
      <c r="O1626" s="97">
        <v>51.626908460000003</v>
      </c>
      <c r="P1626" s="97">
        <v>-9.0525429200000005</v>
      </c>
    </row>
    <row r="1627" spans="1:16" x14ac:dyDescent="0.3">
      <c r="A1627" s="97" t="s">
        <v>7787</v>
      </c>
      <c r="B1627" s="97" t="s">
        <v>7788</v>
      </c>
      <c r="C1627" s="97" t="s">
        <v>7341</v>
      </c>
      <c r="D1627" s="97" t="s">
        <v>7789</v>
      </c>
      <c r="E1627" s="97" t="s">
        <v>7790</v>
      </c>
      <c r="F1627" s="97" t="s">
        <v>514</v>
      </c>
      <c r="G1627" s="97"/>
      <c r="H1627" s="97" t="s">
        <v>515</v>
      </c>
      <c r="I1627" s="97" t="s">
        <v>7791</v>
      </c>
      <c r="J1627" s="97" t="s">
        <v>517</v>
      </c>
      <c r="K1627" s="97">
        <v>322450.375</v>
      </c>
      <c r="L1627" s="97">
        <v>164916.43799999999</v>
      </c>
      <c r="M1627" s="97">
        <v>722374.5392</v>
      </c>
      <c r="N1627" s="97">
        <v>664957.66159999999</v>
      </c>
      <c r="O1627" s="97">
        <v>52.721863730000003</v>
      </c>
      <c r="P1627" s="97">
        <v>-6.1884587270000004</v>
      </c>
    </row>
    <row r="1628" spans="1:16" x14ac:dyDescent="0.3">
      <c r="A1628" s="97" t="s">
        <v>7792</v>
      </c>
      <c r="B1628" s="97" t="s">
        <v>608</v>
      </c>
      <c r="C1628" s="97" t="s">
        <v>7793</v>
      </c>
      <c r="D1628" s="97" t="s">
        <v>7794</v>
      </c>
      <c r="E1628" s="97" t="s">
        <v>514</v>
      </c>
      <c r="F1628" s="97"/>
      <c r="G1628" s="97"/>
      <c r="H1628" s="97" t="s">
        <v>515</v>
      </c>
      <c r="I1628" s="97" t="s">
        <v>7795</v>
      </c>
      <c r="J1628" s="97" t="s">
        <v>517</v>
      </c>
      <c r="K1628" s="97">
        <v>310167.09299999999</v>
      </c>
      <c r="L1628" s="97">
        <v>111686.023</v>
      </c>
      <c r="M1628" s="97">
        <v>710093.61990000005</v>
      </c>
      <c r="N1628" s="97">
        <v>611738.77690000006</v>
      </c>
      <c r="O1628" s="97">
        <v>52.246348709999999</v>
      </c>
      <c r="P1628" s="97">
        <v>-6.3877534489999999</v>
      </c>
    </row>
    <row r="1629" spans="1:16" x14ac:dyDescent="0.3">
      <c r="A1629" s="97" t="s">
        <v>7796</v>
      </c>
      <c r="B1629" s="97" t="s">
        <v>4796</v>
      </c>
      <c r="C1629" s="97" t="s">
        <v>7797</v>
      </c>
      <c r="D1629" s="97" t="s">
        <v>7798</v>
      </c>
      <c r="E1629" s="97" t="s">
        <v>7799</v>
      </c>
      <c r="F1629" s="97" t="s">
        <v>7800</v>
      </c>
      <c r="G1629" s="97" t="s">
        <v>2354</v>
      </c>
      <c r="H1629" s="97" t="s">
        <v>307</v>
      </c>
      <c r="I1629" s="97" t="s">
        <v>7801</v>
      </c>
      <c r="J1629" s="97" t="s">
        <v>309</v>
      </c>
      <c r="K1629" s="97">
        <v>76897.179999999993</v>
      </c>
      <c r="L1629" s="97">
        <v>229496.07800000001</v>
      </c>
      <c r="M1629" s="97">
        <v>476874.58779999998</v>
      </c>
      <c r="N1629" s="97">
        <v>729524.70490000001</v>
      </c>
      <c r="O1629" s="97">
        <v>53.301687719999997</v>
      </c>
      <c r="P1629" s="97">
        <v>-9.8472593560000004</v>
      </c>
    </row>
    <row r="1630" spans="1:16" x14ac:dyDescent="0.3">
      <c r="A1630" s="97" t="s">
        <v>7802</v>
      </c>
      <c r="B1630" s="97" t="s">
        <v>608</v>
      </c>
      <c r="C1630" s="97" t="s">
        <v>7803</v>
      </c>
      <c r="D1630" s="97" t="s">
        <v>7804</v>
      </c>
      <c r="E1630" s="97" t="s">
        <v>7805</v>
      </c>
      <c r="F1630" s="97" t="s">
        <v>706</v>
      </c>
      <c r="G1630" s="97"/>
      <c r="H1630" s="97" t="s">
        <v>307</v>
      </c>
      <c r="I1630" s="97" t="s">
        <v>7806</v>
      </c>
      <c r="J1630" s="97" t="s">
        <v>309</v>
      </c>
      <c r="K1630" s="97">
        <v>143727.21900000001</v>
      </c>
      <c r="L1630" s="97">
        <v>227165.67199999999</v>
      </c>
      <c r="M1630" s="97">
        <v>543690.2145</v>
      </c>
      <c r="N1630" s="97">
        <v>727194.44090000005</v>
      </c>
      <c r="O1630" s="97">
        <v>53.292059569999999</v>
      </c>
      <c r="P1630" s="97">
        <v>-8.8445967690000007</v>
      </c>
    </row>
    <row r="1631" spans="1:16" x14ac:dyDescent="0.3">
      <c r="A1631" s="97" t="s">
        <v>7807</v>
      </c>
      <c r="B1631" s="97" t="s">
        <v>7808</v>
      </c>
      <c r="C1631" s="97" t="s">
        <v>7809</v>
      </c>
      <c r="D1631" s="97" t="s">
        <v>7810</v>
      </c>
      <c r="E1631" s="97" t="s">
        <v>706</v>
      </c>
      <c r="F1631" s="97"/>
      <c r="G1631" s="97"/>
      <c r="H1631" s="97" t="s">
        <v>307</v>
      </c>
      <c r="I1631" s="97" t="s">
        <v>7811</v>
      </c>
      <c r="J1631" s="97" t="s">
        <v>309</v>
      </c>
      <c r="K1631" s="97">
        <v>139510.42199999999</v>
      </c>
      <c r="L1631" s="97">
        <v>208883.34400000001</v>
      </c>
      <c r="M1631" s="97">
        <v>539474.22759999998</v>
      </c>
      <c r="N1631" s="97">
        <v>708916.07479999994</v>
      </c>
      <c r="O1631" s="97">
        <v>53.127345490000003</v>
      </c>
      <c r="P1631" s="97">
        <v>-8.9043591840000005</v>
      </c>
    </row>
    <row r="1632" spans="1:16" x14ac:dyDescent="0.3">
      <c r="A1632" s="97" t="s">
        <v>7812</v>
      </c>
      <c r="B1632" s="97" t="s">
        <v>7813</v>
      </c>
      <c r="C1632" s="97" t="s">
        <v>7814</v>
      </c>
      <c r="D1632" s="97" t="s">
        <v>7815</v>
      </c>
      <c r="E1632" s="97" t="s">
        <v>7816</v>
      </c>
      <c r="F1632" s="97" t="s">
        <v>7817</v>
      </c>
      <c r="G1632" s="97"/>
      <c r="H1632" s="97" t="s">
        <v>546</v>
      </c>
      <c r="I1632" s="97" t="s">
        <v>7818</v>
      </c>
      <c r="J1632" s="97" t="s">
        <v>548</v>
      </c>
      <c r="K1632" s="97">
        <v>163285.31299999999</v>
      </c>
      <c r="L1632" s="97">
        <v>320621.40600000002</v>
      </c>
      <c r="M1632" s="97">
        <v>563244.59459999995</v>
      </c>
      <c r="N1632" s="97">
        <v>820629.93259999994</v>
      </c>
      <c r="O1632" s="97">
        <v>54.133382140000002</v>
      </c>
      <c r="P1632" s="97">
        <v>-8.562405923</v>
      </c>
    </row>
    <row r="1633" spans="1:16" x14ac:dyDescent="0.3">
      <c r="A1633" s="97" t="s">
        <v>7819</v>
      </c>
      <c r="B1633" s="97" t="s">
        <v>7820</v>
      </c>
      <c r="C1633" s="97" t="s">
        <v>7820</v>
      </c>
      <c r="D1633" s="97" t="s">
        <v>7821</v>
      </c>
      <c r="E1633" s="97" t="s">
        <v>7822</v>
      </c>
      <c r="F1633" s="97" t="s">
        <v>131</v>
      </c>
      <c r="G1633" s="97"/>
      <c r="H1633" s="97" t="s">
        <v>123</v>
      </c>
      <c r="I1633" s="97" t="s">
        <v>7823</v>
      </c>
      <c r="J1633" s="97" t="s">
        <v>125</v>
      </c>
      <c r="K1633" s="97">
        <v>245014.734</v>
      </c>
      <c r="L1633" s="97">
        <v>321185.93800000002</v>
      </c>
      <c r="M1633" s="97">
        <v>644956.41020000004</v>
      </c>
      <c r="N1633" s="97">
        <v>821193.90780000004</v>
      </c>
      <c r="O1633" s="97">
        <v>54.137797939999999</v>
      </c>
      <c r="P1633" s="97">
        <v>-7.3120330579999999</v>
      </c>
    </row>
    <row r="1634" spans="1:16" x14ac:dyDescent="0.3">
      <c r="A1634" s="97" t="s">
        <v>7824</v>
      </c>
      <c r="B1634" s="97" t="s">
        <v>7825</v>
      </c>
      <c r="C1634" s="97" t="s">
        <v>7825</v>
      </c>
      <c r="D1634" s="97" t="s">
        <v>1129</v>
      </c>
      <c r="E1634" s="97" t="s">
        <v>158</v>
      </c>
      <c r="F1634" s="97"/>
      <c r="G1634" s="97"/>
      <c r="H1634" s="97" t="s">
        <v>159</v>
      </c>
      <c r="I1634" s="97" t="s">
        <v>7826</v>
      </c>
      <c r="J1634" s="97" t="s">
        <v>161</v>
      </c>
      <c r="K1634" s="97">
        <v>222955.78099999999</v>
      </c>
      <c r="L1634" s="97">
        <v>124494.289</v>
      </c>
      <c r="M1634" s="97">
        <v>622901.15780000004</v>
      </c>
      <c r="N1634" s="97">
        <v>624544.75020000001</v>
      </c>
      <c r="O1634" s="97">
        <v>52.371986200000002</v>
      </c>
      <c r="P1634" s="97">
        <v>-7.6636878609999997</v>
      </c>
    </row>
    <row r="1635" spans="1:16" x14ac:dyDescent="0.3">
      <c r="A1635" s="97" t="s">
        <v>7827</v>
      </c>
      <c r="B1635" s="97" t="s">
        <v>7828</v>
      </c>
      <c r="C1635" s="97" t="s">
        <v>7829</v>
      </c>
      <c r="D1635" s="97" t="s">
        <v>7830</v>
      </c>
      <c r="E1635" s="97" t="s">
        <v>3350</v>
      </c>
      <c r="F1635" s="97"/>
      <c r="G1635" s="97"/>
      <c r="H1635" s="97" t="s">
        <v>381</v>
      </c>
      <c r="I1635" s="97" t="s">
        <v>7831</v>
      </c>
      <c r="J1635" s="97" t="s">
        <v>383</v>
      </c>
      <c r="K1635" s="97">
        <v>244623.04699999999</v>
      </c>
      <c r="L1635" s="97">
        <v>310844.59399999998</v>
      </c>
      <c r="M1635" s="97">
        <v>644564.75260000001</v>
      </c>
      <c r="N1635" s="97">
        <v>810854.79399999999</v>
      </c>
      <c r="O1635" s="97">
        <v>54.044933370000003</v>
      </c>
      <c r="P1635" s="97">
        <v>-7.3195479969999999</v>
      </c>
    </row>
    <row r="1636" spans="1:16" x14ac:dyDescent="0.3">
      <c r="A1636" s="97" t="s">
        <v>7832</v>
      </c>
      <c r="B1636" s="97" t="s">
        <v>7833</v>
      </c>
      <c r="C1636" s="97" t="s">
        <v>7834</v>
      </c>
      <c r="D1636" s="97" t="s">
        <v>7835</v>
      </c>
      <c r="E1636" s="97" t="s">
        <v>3744</v>
      </c>
      <c r="F1636" s="97"/>
      <c r="G1636" s="97"/>
      <c r="H1636" s="97" t="s">
        <v>307</v>
      </c>
      <c r="I1636" s="97" t="s">
        <v>7836</v>
      </c>
      <c r="J1636" s="97" t="s">
        <v>315</v>
      </c>
      <c r="K1636" s="97">
        <v>128568.628</v>
      </c>
      <c r="L1636" s="97">
        <v>225303.29399999999</v>
      </c>
      <c r="M1636" s="97">
        <v>528534.87939999998</v>
      </c>
      <c r="N1636" s="97">
        <v>725332.54570000002</v>
      </c>
      <c r="O1636" s="97">
        <v>53.27350354</v>
      </c>
      <c r="P1636" s="97">
        <v>-9.0714557940000002</v>
      </c>
    </row>
    <row r="1637" spans="1:16" x14ac:dyDescent="0.3">
      <c r="A1637" s="97" t="s">
        <v>7837</v>
      </c>
      <c r="B1637" s="97" t="s">
        <v>7838</v>
      </c>
      <c r="C1637" s="97" t="s">
        <v>7839</v>
      </c>
      <c r="D1637" s="97" t="s">
        <v>7840</v>
      </c>
      <c r="E1637" s="97" t="s">
        <v>1718</v>
      </c>
      <c r="F1637" s="97" t="s">
        <v>2266</v>
      </c>
      <c r="G1637" s="97"/>
      <c r="H1637" s="97" t="s">
        <v>159</v>
      </c>
      <c r="I1637" s="97" t="s">
        <v>7841</v>
      </c>
      <c r="J1637" s="97" t="s">
        <v>161</v>
      </c>
      <c r="K1637" s="97">
        <v>194726.53099999999</v>
      </c>
      <c r="L1637" s="97">
        <v>117777.07</v>
      </c>
      <c r="M1637" s="97">
        <v>594677.95129999996</v>
      </c>
      <c r="N1637" s="97">
        <v>617829.13</v>
      </c>
      <c r="O1637" s="97">
        <v>52.312075829999998</v>
      </c>
      <c r="P1637" s="97">
        <v>-8.0780506249999995</v>
      </c>
    </row>
    <row r="1638" spans="1:16" x14ac:dyDescent="0.3">
      <c r="A1638" s="97" t="s">
        <v>7842</v>
      </c>
      <c r="B1638" s="97" t="s">
        <v>7843</v>
      </c>
      <c r="C1638" s="97" t="s">
        <v>7844</v>
      </c>
      <c r="D1638" s="97" t="s">
        <v>7845</v>
      </c>
      <c r="E1638" s="97" t="s">
        <v>3744</v>
      </c>
      <c r="F1638" s="97"/>
      <c r="G1638" s="97"/>
      <c r="H1638" s="97" t="s">
        <v>307</v>
      </c>
      <c r="I1638" s="97" t="s">
        <v>7846</v>
      </c>
      <c r="J1638" s="97" t="s">
        <v>315</v>
      </c>
      <c r="K1638" s="97">
        <v>129638.874</v>
      </c>
      <c r="L1638" s="97">
        <v>225149.34400000001</v>
      </c>
      <c r="M1638" s="97">
        <v>529604.89399999997</v>
      </c>
      <c r="N1638" s="97">
        <v>725178.62320000003</v>
      </c>
      <c r="O1638" s="97">
        <v>53.272263520000003</v>
      </c>
      <c r="P1638" s="97">
        <v>-9.0553823130000008</v>
      </c>
    </row>
    <row r="1639" spans="1:16" x14ac:dyDescent="0.3">
      <c r="A1639" s="97" t="s">
        <v>7847</v>
      </c>
      <c r="B1639" s="97" t="s">
        <v>7848</v>
      </c>
      <c r="C1639" s="97" t="s">
        <v>7849</v>
      </c>
      <c r="D1639" s="97" t="s">
        <v>7850</v>
      </c>
      <c r="E1639" s="97" t="s">
        <v>7851</v>
      </c>
      <c r="F1639" s="97" t="s">
        <v>6192</v>
      </c>
      <c r="G1639" s="97" t="s">
        <v>7852</v>
      </c>
      <c r="H1639" s="97" t="s">
        <v>175</v>
      </c>
      <c r="I1639" s="97" t="s">
        <v>7853</v>
      </c>
      <c r="J1639" s="97" t="s">
        <v>177</v>
      </c>
      <c r="K1639" s="97">
        <v>321309.5</v>
      </c>
      <c r="L1639" s="97">
        <v>242715.07800000001</v>
      </c>
      <c r="M1639" s="97">
        <v>721234.32299999997</v>
      </c>
      <c r="N1639" s="97">
        <v>742739.54819999996</v>
      </c>
      <c r="O1639" s="97">
        <v>53.420824080000003</v>
      </c>
      <c r="P1639" s="97">
        <v>-6.1760335599999996</v>
      </c>
    </row>
    <row r="1640" spans="1:16" x14ac:dyDescent="0.3">
      <c r="A1640" s="97" t="s">
        <v>7854</v>
      </c>
      <c r="B1640" s="97" t="s">
        <v>7855</v>
      </c>
      <c r="C1640" s="97" t="s">
        <v>7856</v>
      </c>
      <c r="D1640" s="97" t="s">
        <v>7857</v>
      </c>
      <c r="E1640" s="97" t="s">
        <v>260</v>
      </c>
      <c r="F1640" s="97" t="s">
        <v>202</v>
      </c>
      <c r="G1640" s="97"/>
      <c r="H1640" s="97" t="s">
        <v>203</v>
      </c>
      <c r="I1640" s="97" t="s">
        <v>7858</v>
      </c>
      <c r="J1640" s="97" t="s">
        <v>205</v>
      </c>
      <c r="K1640" s="97">
        <v>279587.65600000002</v>
      </c>
      <c r="L1640" s="97">
        <v>191985.34400000001</v>
      </c>
      <c r="M1640" s="97">
        <v>679521.19629999995</v>
      </c>
      <c r="N1640" s="97">
        <v>692020.96459999995</v>
      </c>
      <c r="O1640" s="97">
        <v>52.973041700000003</v>
      </c>
      <c r="P1640" s="97">
        <v>-6.816043412</v>
      </c>
    </row>
    <row r="1641" spans="1:16" x14ac:dyDescent="0.3">
      <c r="A1641" s="97" t="s">
        <v>7859</v>
      </c>
      <c r="B1641" s="97" t="s">
        <v>7860</v>
      </c>
      <c r="C1641" s="97" t="s">
        <v>7860</v>
      </c>
      <c r="D1641" s="97" t="s">
        <v>3541</v>
      </c>
      <c r="E1641" s="97" t="s">
        <v>706</v>
      </c>
      <c r="F1641" s="97"/>
      <c r="G1641" s="97"/>
      <c r="H1641" s="97" t="s">
        <v>307</v>
      </c>
      <c r="I1641" s="97" t="s">
        <v>7861</v>
      </c>
      <c r="J1641" s="97" t="s">
        <v>309</v>
      </c>
      <c r="K1641" s="97">
        <v>145341.09400000001</v>
      </c>
      <c r="L1641" s="97">
        <v>205399.68799999999</v>
      </c>
      <c r="M1641" s="97">
        <v>545303.62459999998</v>
      </c>
      <c r="N1641" s="97">
        <v>705433.13800000004</v>
      </c>
      <c r="O1641" s="97">
        <v>53.096676189999997</v>
      </c>
      <c r="P1641" s="97">
        <v>-8.8166749059999994</v>
      </c>
    </row>
    <row r="1642" spans="1:16" x14ac:dyDescent="0.3">
      <c r="A1642" s="97" t="s">
        <v>7862</v>
      </c>
      <c r="B1642" s="97" t="s">
        <v>7863</v>
      </c>
      <c r="C1642" s="97" t="s">
        <v>7863</v>
      </c>
      <c r="D1642" s="97" t="s">
        <v>7864</v>
      </c>
      <c r="E1642" s="97" t="s">
        <v>7865</v>
      </c>
      <c r="F1642" s="97"/>
      <c r="G1642" s="97"/>
      <c r="H1642" s="97" t="s">
        <v>138</v>
      </c>
      <c r="I1642" s="97" t="s">
        <v>7866</v>
      </c>
      <c r="J1642" s="97" t="s">
        <v>140</v>
      </c>
      <c r="K1642" s="97">
        <v>180022.595</v>
      </c>
      <c r="L1642" s="97">
        <v>106156.08500000001</v>
      </c>
      <c r="M1642" s="97">
        <v>579977.11919999996</v>
      </c>
      <c r="N1642" s="97">
        <v>606210.72739999997</v>
      </c>
      <c r="O1642" s="97">
        <v>52.207305050000002</v>
      </c>
      <c r="P1642" s="97">
        <v>-8.2929551270000008</v>
      </c>
    </row>
    <row r="1643" spans="1:16" x14ac:dyDescent="0.3">
      <c r="A1643" s="97" t="s">
        <v>7867</v>
      </c>
      <c r="B1643" s="97" t="s">
        <v>3465</v>
      </c>
      <c r="C1643" s="97" t="s">
        <v>7868</v>
      </c>
      <c r="D1643" s="97" t="s">
        <v>7869</v>
      </c>
      <c r="E1643" s="97" t="s">
        <v>7870</v>
      </c>
      <c r="F1643" s="97" t="s">
        <v>706</v>
      </c>
      <c r="G1643" s="97"/>
      <c r="H1643" s="97" t="s">
        <v>307</v>
      </c>
      <c r="I1643" s="97" t="s">
        <v>7871</v>
      </c>
      <c r="J1643" s="97" t="s">
        <v>309</v>
      </c>
      <c r="K1643" s="97">
        <v>123954.266</v>
      </c>
      <c r="L1643" s="97">
        <v>244152.31299999999</v>
      </c>
      <c r="M1643" s="97">
        <v>523921.61300000001</v>
      </c>
      <c r="N1643" s="97">
        <v>744177.52789999999</v>
      </c>
      <c r="O1643" s="97">
        <v>53.442186550000002</v>
      </c>
      <c r="P1643" s="97">
        <v>-9.1451370920000006</v>
      </c>
    </row>
    <row r="1644" spans="1:16" x14ac:dyDescent="0.3">
      <c r="A1644" s="97" t="s">
        <v>7872</v>
      </c>
      <c r="B1644" s="97" t="s">
        <v>7873</v>
      </c>
      <c r="C1644" s="97" t="s">
        <v>7873</v>
      </c>
      <c r="D1644" s="97" t="s">
        <v>808</v>
      </c>
      <c r="E1644" s="97" t="s">
        <v>137</v>
      </c>
      <c r="F1644" s="97"/>
      <c r="G1644" s="97"/>
      <c r="H1644" s="97" t="s">
        <v>138</v>
      </c>
      <c r="I1644" s="97" t="s">
        <v>7874</v>
      </c>
      <c r="J1644" s="97" t="s">
        <v>140</v>
      </c>
      <c r="K1644" s="97">
        <v>204033.359</v>
      </c>
      <c r="L1644" s="97">
        <v>81347.375</v>
      </c>
      <c r="M1644" s="97">
        <v>603982.5784</v>
      </c>
      <c r="N1644" s="97">
        <v>581407.23080000002</v>
      </c>
      <c r="O1644" s="97">
        <v>51.984699900000003</v>
      </c>
      <c r="P1644" s="97">
        <v>-7.9420201920000002</v>
      </c>
    </row>
    <row r="1645" spans="1:16" x14ac:dyDescent="0.3">
      <c r="A1645" s="97" t="s">
        <v>7875</v>
      </c>
      <c r="B1645" s="97" t="s">
        <v>7876</v>
      </c>
      <c r="C1645" s="97" t="s">
        <v>7876</v>
      </c>
      <c r="D1645" s="97" t="s">
        <v>5044</v>
      </c>
      <c r="E1645" s="97" t="s">
        <v>167</v>
      </c>
      <c r="F1645" s="97" t="s">
        <v>166</v>
      </c>
      <c r="G1645" s="97"/>
      <c r="H1645" s="97" t="s">
        <v>167</v>
      </c>
      <c r="I1645" s="97" t="s">
        <v>7877</v>
      </c>
      <c r="J1645" s="97" t="s">
        <v>169</v>
      </c>
      <c r="K1645" s="97">
        <v>273517.71899999998</v>
      </c>
      <c r="L1645" s="97">
        <v>166934.06299999999</v>
      </c>
      <c r="M1645" s="97">
        <v>673452.43310000002</v>
      </c>
      <c r="N1645" s="97">
        <v>666975.11230000004</v>
      </c>
      <c r="O1645" s="97">
        <v>52.748844259999998</v>
      </c>
      <c r="P1645" s="97">
        <v>-6.9120242259999998</v>
      </c>
    </row>
    <row r="1646" spans="1:16" x14ac:dyDescent="0.3">
      <c r="A1646" s="97" t="s">
        <v>7878</v>
      </c>
      <c r="B1646" s="97" t="s">
        <v>2369</v>
      </c>
      <c r="C1646" s="97" t="s">
        <v>2369</v>
      </c>
      <c r="D1646" s="97" t="s">
        <v>7879</v>
      </c>
      <c r="E1646" s="97" t="s">
        <v>7880</v>
      </c>
      <c r="F1646" s="97" t="s">
        <v>7881</v>
      </c>
      <c r="G1646" s="97"/>
      <c r="H1646" s="97" t="s">
        <v>159</v>
      </c>
      <c r="I1646" s="97" t="s">
        <v>7882</v>
      </c>
      <c r="J1646" s="97" t="s">
        <v>161</v>
      </c>
      <c r="K1646" s="97">
        <v>185714.891</v>
      </c>
      <c r="L1646" s="97">
        <v>144897.46900000001</v>
      </c>
      <c r="M1646" s="97">
        <v>585668.39839999995</v>
      </c>
      <c r="N1646" s="97">
        <v>644943.73580000002</v>
      </c>
      <c r="O1646" s="97">
        <v>52.555627620000003</v>
      </c>
      <c r="P1646" s="97">
        <v>-8.2113423969999992</v>
      </c>
    </row>
    <row r="1647" spans="1:16" x14ac:dyDescent="0.3">
      <c r="A1647" s="97" t="s">
        <v>7883</v>
      </c>
      <c r="B1647" s="97" t="s">
        <v>7884</v>
      </c>
      <c r="C1647" s="97" t="s">
        <v>7885</v>
      </c>
      <c r="D1647" s="97" t="s">
        <v>7886</v>
      </c>
      <c r="E1647" s="97" t="s">
        <v>4203</v>
      </c>
      <c r="F1647" s="97" t="s">
        <v>514</v>
      </c>
      <c r="G1647" s="97"/>
      <c r="H1647" s="97" t="s">
        <v>515</v>
      </c>
      <c r="I1647" s="97" t="s">
        <v>7887</v>
      </c>
      <c r="J1647" s="97" t="s">
        <v>517</v>
      </c>
      <c r="K1647" s="97">
        <v>294677.875</v>
      </c>
      <c r="L1647" s="97">
        <v>132278.78099999999</v>
      </c>
      <c r="M1647" s="97">
        <v>694607.84710000001</v>
      </c>
      <c r="N1647" s="97">
        <v>632327.18209999998</v>
      </c>
      <c r="O1647" s="97">
        <v>52.434231150000002</v>
      </c>
      <c r="P1647" s="97">
        <v>-6.6086584940000002</v>
      </c>
    </row>
    <row r="1648" spans="1:16" x14ac:dyDescent="0.3">
      <c r="A1648" s="97" t="s">
        <v>7888</v>
      </c>
      <c r="B1648" s="97" t="s">
        <v>7889</v>
      </c>
      <c r="C1648" s="97" t="s">
        <v>7890</v>
      </c>
      <c r="D1648" s="97" t="s">
        <v>7891</v>
      </c>
      <c r="E1648" s="97" t="s">
        <v>138</v>
      </c>
      <c r="F1648" s="97"/>
      <c r="G1648" s="97"/>
      <c r="H1648" s="97" t="s">
        <v>138</v>
      </c>
      <c r="I1648" s="97" t="s">
        <v>7892</v>
      </c>
      <c r="J1648" s="97" t="s">
        <v>140</v>
      </c>
      <c r="K1648" s="97">
        <v>174032.45300000001</v>
      </c>
      <c r="L1648" s="97">
        <v>56735.883000000002</v>
      </c>
      <c r="M1648" s="97">
        <v>573987.99930000002</v>
      </c>
      <c r="N1648" s="97">
        <v>556801.20149999997</v>
      </c>
      <c r="O1648" s="97">
        <v>51.762922320000001</v>
      </c>
      <c r="P1648" s="97">
        <v>-8.3768343529999996</v>
      </c>
    </row>
    <row r="1649" spans="1:16" x14ac:dyDescent="0.3">
      <c r="A1649" s="97" t="s">
        <v>7893</v>
      </c>
      <c r="B1649" s="97" t="s">
        <v>7894</v>
      </c>
      <c r="C1649" s="97" t="s">
        <v>7894</v>
      </c>
      <c r="D1649" s="97" t="s">
        <v>7895</v>
      </c>
      <c r="E1649" s="97" t="s">
        <v>7896</v>
      </c>
      <c r="F1649" s="97" t="s">
        <v>5872</v>
      </c>
      <c r="G1649" s="97"/>
      <c r="H1649" s="97" t="s">
        <v>276</v>
      </c>
      <c r="I1649" s="97" t="s">
        <v>7897</v>
      </c>
      <c r="J1649" s="97" t="s">
        <v>278</v>
      </c>
      <c r="K1649" s="97">
        <v>212838.54699999999</v>
      </c>
      <c r="L1649" s="97">
        <v>236011.125</v>
      </c>
      <c r="M1649" s="97">
        <v>612786.70079999999</v>
      </c>
      <c r="N1649" s="97">
        <v>736037.61750000005</v>
      </c>
      <c r="O1649" s="97">
        <v>53.374368369999999</v>
      </c>
      <c r="P1649" s="97">
        <v>-7.8078431720000001</v>
      </c>
    </row>
    <row r="1650" spans="1:16" x14ac:dyDescent="0.3">
      <c r="A1650" s="97" t="s">
        <v>7898</v>
      </c>
      <c r="B1650" s="97" t="s">
        <v>7899</v>
      </c>
      <c r="C1650" s="97" t="s">
        <v>7900</v>
      </c>
      <c r="D1650" s="97" t="s">
        <v>7901</v>
      </c>
      <c r="E1650" s="97" t="s">
        <v>1095</v>
      </c>
      <c r="F1650" s="97" t="s">
        <v>306</v>
      </c>
      <c r="G1650" s="97"/>
      <c r="H1650" s="97" t="s">
        <v>307</v>
      </c>
      <c r="I1650" s="97" t="s">
        <v>7902</v>
      </c>
      <c r="J1650" s="97" t="s">
        <v>309</v>
      </c>
      <c r="K1650" s="97">
        <v>148392.71900000001</v>
      </c>
      <c r="L1650" s="97">
        <v>247287.03099999999</v>
      </c>
      <c r="M1650" s="97">
        <v>548354.8173</v>
      </c>
      <c r="N1650" s="97">
        <v>747311.43920000002</v>
      </c>
      <c r="O1650" s="97">
        <v>53.473306710000003</v>
      </c>
      <c r="P1650" s="97">
        <v>-8.7779273490000005</v>
      </c>
    </row>
    <row r="1651" spans="1:16" x14ac:dyDescent="0.3">
      <c r="A1651" s="97" t="s">
        <v>7903</v>
      </c>
      <c r="B1651" s="97" t="s">
        <v>7904</v>
      </c>
      <c r="C1651" s="97" t="s">
        <v>7904</v>
      </c>
      <c r="D1651" s="97" t="s">
        <v>4981</v>
      </c>
      <c r="E1651" s="97" t="s">
        <v>320</v>
      </c>
      <c r="F1651" s="97"/>
      <c r="G1651" s="97"/>
      <c r="H1651" s="97" t="s">
        <v>321</v>
      </c>
      <c r="I1651" s="97" t="s">
        <v>7905</v>
      </c>
      <c r="J1651" s="97" t="s">
        <v>323</v>
      </c>
      <c r="K1651" s="97">
        <v>192642.516</v>
      </c>
      <c r="L1651" s="97">
        <v>280801.625</v>
      </c>
      <c r="M1651" s="97">
        <v>592595.26009999996</v>
      </c>
      <c r="N1651" s="97">
        <v>780818.57510000002</v>
      </c>
      <c r="O1651" s="97">
        <v>53.776898019999997</v>
      </c>
      <c r="P1651" s="97">
        <v>-8.1123393690000007</v>
      </c>
    </row>
    <row r="1652" spans="1:16" x14ac:dyDescent="0.3">
      <c r="A1652" s="97" t="s">
        <v>7906</v>
      </c>
      <c r="B1652" s="97" t="s">
        <v>7907</v>
      </c>
      <c r="C1652" s="97" t="s">
        <v>7908</v>
      </c>
      <c r="D1652" s="97" t="s">
        <v>7909</v>
      </c>
      <c r="E1652" s="97" t="s">
        <v>5793</v>
      </c>
      <c r="F1652" s="97"/>
      <c r="G1652" s="97"/>
      <c r="H1652" s="97" t="s">
        <v>290</v>
      </c>
      <c r="I1652" s="97" t="s">
        <v>7910</v>
      </c>
      <c r="J1652" s="97" t="s">
        <v>292</v>
      </c>
      <c r="K1652" s="97">
        <v>287300.31300000002</v>
      </c>
      <c r="L1652" s="97">
        <v>201255.484</v>
      </c>
      <c r="M1652" s="97">
        <v>687232.24140000006</v>
      </c>
      <c r="N1652" s="97">
        <v>701289.06660000002</v>
      </c>
      <c r="O1652" s="97">
        <v>53.055118059999998</v>
      </c>
      <c r="P1652" s="97">
        <v>-6.6987648880000004</v>
      </c>
    </row>
    <row r="1653" spans="1:16" x14ac:dyDescent="0.3">
      <c r="A1653" s="97" t="s">
        <v>7911</v>
      </c>
      <c r="B1653" s="97" t="s">
        <v>1923</v>
      </c>
      <c r="C1653" s="97" t="s">
        <v>7912</v>
      </c>
      <c r="D1653" s="97" t="s">
        <v>7913</v>
      </c>
      <c r="E1653" s="97" t="s">
        <v>7914</v>
      </c>
      <c r="F1653" s="97" t="s">
        <v>713</v>
      </c>
      <c r="G1653" s="97" t="s">
        <v>514</v>
      </c>
      <c r="H1653" s="97" t="s">
        <v>515</v>
      </c>
      <c r="I1653" s="97" t="s">
        <v>7915</v>
      </c>
      <c r="J1653" s="97" t="s">
        <v>517</v>
      </c>
      <c r="K1653" s="97">
        <v>296985.51</v>
      </c>
      <c r="L1653" s="97">
        <v>139386.576</v>
      </c>
      <c r="M1653" s="97">
        <v>696915.02300000004</v>
      </c>
      <c r="N1653" s="97">
        <v>639433.43389999995</v>
      </c>
      <c r="O1653" s="97">
        <v>52.497680240000001</v>
      </c>
      <c r="P1653" s="97">
        <v>-6.5726752780000002</v>
      </c>
    </row>
    <row r="1654" spans="1:16" x14ac:dyDescent="0.3">
      <c r="A1654" s="97" t="s">
        <v>7916</v>
      </c>
      <c r="B1654" s="97" t="s">
        <v>7917</v>
      </c>
      <c r="C1654" s="97" t="s">
        <v>7918</v>
      </c>
      <c r="D1654" s="97" t="s">
        <v>7919</v>
      </c>
      <c r="E1654" s="97" t="s">
        <v>7920</v>
      </c>
      <c r="F1654" s="97"/>
      <c r="G1654" s="97"/>
      <c r="H1654" s="97" t="s">
        <v>540</v>
      </c>
      <c r="I1654" s="97" t="s">
        <v>7921</v>
      </c>
      <c r="J1654" s="97" t="s">
        <v>542</v>
      </c>
      <c r="K1654" s="97">
        <v>119513.109</v>
      </c>
      <c r="L1654" s="97">
        <v>149972.32800000001</v>
      </c>
      <c r="M1654" s="97">
        <v>519480.90409999999</v>
      </c>
      <c r="N1654" s="97">
        <v>650017.85970000003</v>
      </c>
      <c r="O1654" s="97">
        <v>52.595460109999998</v>
      </c>
      <c r="P1654" s="97">
        <v>-9.1884809999999995</v>
      </c>
    </row>
    <row r="1655" spans="1:16" x14ac:dyDescent="0.3">
      <c r="A1655" s="97" t="s">
        <v>7922</v>
      </c>
      <c r="B1655" s="97" t="s">
        <v>7923</v>
      </c>
      <c r="C1655" s="97" t="s">
        <v>7923</v>
      </c>
      <c r="D1655" s="97" t="s">
        <v>7924</v>
      </c>
      <c r="E1655" s="97" t="s">
        <v>1946</v>
      </c>
      <c r="F1655" s="97"/>
      <c r="G1655" s="97"/>
      <c r="H1655" s="97" t="s">
        <v>612</v>
      </c>
      <c r="I1655" s="97" t="s">
        <v>7925</v>
      </c>
      <c r="J1655" s="97" t="s">
        <v>614</v>
      </c>
      <c r="K1655" s="97">
        <v>103969.94500000001</v>
      </c>
      <c r="L1655" s="97">
        <v>162496.65599999999</v>
      </c>
      <c r="M1655" s="97">
        <v>503941.15659999999</v>
      </c>
      <c r="N1655" s="97">
        <v>662539.57369999995</v>
      </c>
      <c r="O1655" s="97">
        <v>52.705447329999998</v>
      </c>
      <c r="P1655" s="97">
        <v>-9.4214254400000002</v>
      </c>
    </row>
    <row r="1656" spans="1:16" x14ac:dyDescent="0.3">
      <c r="A1656" s="97" t="s">
        <v>7926</v>
      </c>
      <c r="B1656" s="97" t="s">
        <v>7927</v>
      </c>
      <c r="C1656" s="97" t="s">
        <v>7928</v>
      </c>
      <c r="D1656" s="97" t="s">
        <v>7928</v>
      </c>
      <c r="E1656" s="97" t="s">
        <v>7929</v>
      </c>
      <c r="F1656" s="97" t="s">
        <v>182</v>
      </c>
      <c r="G1656" s="97">
        <v>131</v>
      </c>
      <c r="H1656" s="97" t="s">
        <v>175</v>
      </c>
      <c r="I1656" s="97" t="s">
        <v>7930</v>
      </c>
      <c r="J1656" s="97" t="s">
        <v>177</v>
      </c>
      <c r="K1656" s="97">
        <v>312881.09999999998</v>
      </c>
      <c r="L1656" s="97">
        <v>250370.8</v>
      </c>
      <c r="M1656" s="97">
        <v>712807.77930000005</v>
      </c>
      <c r="N1656" s="97">
        <v>750393.66570000001</v>
      </c>
      <c r="O1656" s="97">
        <v>53.491447919999999</v>
      </c>
      <c r="P1656" s="97">
        <v>-6.3000027029999996</v>
      </c>
    </row>
    <row r="1657" spans="1:16" x14ac:dyDescent="0.3">
      <c r="A1657" s="97" t="s">
        <v>7931</v>
      </c>
      <c r="B1657" s="97" t="s">
        <v>7932</v>
      </c>
      <c r="C1657" s="97" t="s">
        <v>7932</v>
      </c>
      <c r="D1657" s="97" t="s">
        <v>667</v>
      </c>
      <c r="E1657" s="97" t="s">
        <v>246</v>
      </c>
      <c r="F1657" s="97"/>
      <c r="G1657" s="97"/>
      <c r="H1657" s="97" t="s">
        <v>247</v>
      </c>
      <c r="I1657" s="97" t="s">
        <v>7933</v>
      </c>
      <c r="J1657" s="97" t="s">
        <v>249</v>
      </c>
      <c r="K1657" s="97">
        <v>277700.62699999998</v>
      </c>
      <c r="L1657" s="97">
        <v>240989.54800000001</v>
      </c>
      <c r="M1657" s="97">
        <v>677634.83479999995</v>
      </c>
      <c r="N1657" s="97">
        <v>741014.62190000003</v>
      </c>
      <c r="O1657" s="97">
        <v>53.413541209999998</v>
      </c>
      <c r="P1657" s="97">
        <v>-6.8322196489999998</v>
      </c>
    </row>
    <row r="1658" spans="1:16" x14ac:dyDescent="0.3">
      <c r="A1658" s="97" t="s">
        <v>7934</v>
      </c>
      <c r="B1658" s="97" t="s">
        <v>7180</v>
      </c>
      <c r="C1658" s="97" t="s">
        <v>2839</v>
      </c>
      <c r="D1658" s="97" t="s">
        <v>7935</v>
      </c>
      <c r="E1658" s="97" t="s">
        <v>692</v>
      </c>
      <c r="F1658" s="97" t="s">
        <v>693</v>
      </c>
      <c r="G1658" s="97" t="s">
        <v>7016</v>
      </c>
      <c r="H1658" s="97" t="s">
        <v>437</v>
      </c>
      <c r="I1658" s="97" t="s">
        <v>7936</v>
      </c>
      <c r="J1658" s="97" t="s">
        <v>439</v>
      </c>
      <c r="K1658" s="97">
        <v>185482</v>
      </c>
      <c r="L1658" s="97">
        <v>432651.34399999998</v>
      </c>
      <c r="M1658" s="97">
        <v>585437.09340000001</v>
      </c>
      <c r="N1658" s="97">
        <v>932635.61309999996</v>
      </c>
      <c r="O1658" s="97">
        <v>55.140851040000001</v>
      </c>
      <c r="P1658" s="97">
        <v>-8.2284082959999996</v>
      </c>
    </row>
    <row r="1659" spans="1:16" x14ac:dyDescent="0.3">
      <c r="A1659" s="97" t="s">
        <v>7937</v>
      </c>
      <c r="B1659" s="97" t="s">
        <v>7938</v>
      </c>
      <c r="C1659" s="97" t="s">
        <v>7939</v>
      </c>
      <c r="D1659" s="97" t="s">
        <v>1320</v>
      </c>
      <c r="E1659" s="97" t="s">
        <v>7940</v>
      </c>
      <c r="F1659" s="97" t="s">
        <v>719</v>
      </c>
      <c r="G1659" s="97" t="s">
        <v>2792</v>
      </c>
      <c r="H1659" s="97" t="s">
        <v>138</v>
      </c>
      <c r="I1659" s="97" t="s">
        <v>7941</v>
      </c>
      <c r="J1659" s="97" t="s">
        <v>140</v>
      </c>
      <c r="K1659" s="97">
        <v>147754.96900000001</v>
      </c>
      <c r="L1659" s="97">
        <v>95408.343999999997</v>
      </c>
      <c r="M1659" s="97">
        <v>547716.38439999998</v>
      </c>
      <c r="N1659" s="97">
        <v>595465.47640000004</v>
      </c>
      <c r="O1659" s="97">
        <v>52.108611940000003</v>
      </c>
      <c r="P1659" s="97">
        <v>-8.7632772239999994</v>
      </c>
    </row>
    <row r="1660" spans="1:16" x14ac:dyDescent="0.3">
      <c r="A1660" s="97" t="s">
        <v>7942</v>
      </c>
      <c r="B1660" s="97" t="s">
        <v>7943</v>
      </c>
      <c r="C1660" s="97" t="s">
        <v>7944</v>
      </c>
      <c r="D1660" s="97" t="s">
        <v>2102</v>
      </c>
      <c r="E1660" s="97" t="s">
        <v>289</v>
      </c>
      <c r="F1660" s="97"/>
      <c r="G1660" s="97"/>
      <c r="H1660" s="97" t="s">
        <v>290</v>
      </c>
      <c r="I1660" s="97" t="s">
        <v>7945</v>
      </c>
      <c r="J1660" s="97" t="s">
        <v>292</v>
      </c>
      <c r="K1660" s="97">
        <v>327136.375</v>
      </c>
      <c r="L1660" s="97">
        <v>197735.609</v>
      </c>
      <c r="M1660" s="97">
        <v>727059.70400000003</v>
      </c>
      <c r="N1660" s="97">
        <v>697769.73809999996</v>
      </c>
      <c r="O1660" s="97">
        <v>53.015527710000001</v>
      </c>
      <c r="P1660" s="97">
        <v>-6.1063476290000001</v>
      </c>
    </row>
    <row r="1661" spans="1:16" x14ac:dyDescent="0.3">
      <c r="A1661" s="97" t="s">
        <v>7946</v>
      </c>
      <c r="B1661" s="97" t="s">
        <v>5982</v>
      </c>
      <c r="C1661" s="97" t="s">
        <v>7947</v>
      </c>
      <c r="D1661" s="97" t="s">
        <v>7948</v>
      </c>
      <c r="E1661" s="97" t="s">
        <v>4355</v>
      </c>
      <c r="F1661" s="97" t="s">
        <v>7949</v>
      </c>
      <c r="G1661" s="97"/>
      <c r="H1661" s="97" t="s">
        <v>594</v>
      </c>
      <c r="I1661" s="97" t="s">
        <v>7950</v>
      </c>
      <c r="J1661" s="97" t="s">
        <v>596</v>
      </c>
      <c r="K1661" s="97">
        <v>253735.18799999999</v>
      </c>
      <c r="L1661" s="97">
        <v>212528.25</v>
      </c>
      <c r="M1661" s="97">
        <v>653674.40650000004</v>
      </c>
      <c r="N1661" s="97">
        <v>712559.58310000005</v>
      </c>
      <c r="O1661" s="97">
        <v>53.160820809999997</v>
      </c>
      <c r="P1661" s="97">
        <v>-7.197390156</v>
      </c>
    </row>
    <row r="1662" spans="1:16" x14ac:dyDescent="0.3">
      <c r="A1662" s="97" t="s">
        <v>7951</v>
      </c>
      <c r="B1662" s="97" t="s">
        <v>7952</v>
      </c>
      <c r="C1662" s="97" t="s">
        <v>7013</v>
      </c>
      <c r="D1662" s="97" t="s">
        <v>7953</v>
      </c>
      <c r="E1662" s="97" t="s">
        <v>7233</v>
      </c>
      <c r="F1662" s="97" t="s">
        <v>694</v>
      </c>
      <c r="G1662" s="97"/>
      <c r="H1662" s="97" t="s">
        <v>437</v>
      </c>
      <c r="I1662" s="97" t="s">
        <v>7954</v>
      </c>
      <c r="J1662" s="97" t="s">
        <v>439</v>
      </c>
      <c r="K1662" s="97">
        <v>225379.234</v>
      </c>
      <c r="L1662" s="97">
        <v>402675.5</v>
      </c>
      <c r="M1662" s="97">
        <v>625325.57330000005</v>
      </c>
      <c r="N1662" s="97">
        <v>902666.01659999997</v>
      </c>
      <c r="O1662" s="97">
        <v>54.871164389999997</v>
      </c>
      <c r="P1662" s="97">
        <v>-7.6054425590000001</v>
      </c>
    </row>
    <row r="1663" spans="1:16" x14ac:dyDescent="0.3">
      <c r="A1663" s="97" t="s">
        <v>7955</v>
      </c>
      <c r="B1663" s="97" t="s">
        <v>7956</v>
      </c>
      <c r="C1663" s="97" t="s">
        <v>7956</v>
      </c>
      <c r="D1663" s="97" t="s">
        <v>1085</v>
      </c>
      <c r="E1663" s="97" t="s">
        <v>137</v>
      </c>
      <c r="F1663" s="97"/>
      <c r="G1663" s="97"/>
      <c r="H1663" s="97" t="s">
        <v>138</v>
      </c>
      <c r="I1663" s="97" t="s">
        <v>7957</v>
      </c>
      <c r="J1663" s="97" t="s">
        <v>140</v>
      </c>
      <c r="K1663" s="97">
        <v>141812.508</v>
      </c>
      <c r="L1663" s="97">
        <v>121142.652</v>
      </c>
      <c r="M1663" s="97">
        <v>541775.34310000006</v>
      </c>
      <c r="N1663" s="97">
        <v>621194.27339999995</v>
      </c>
      <c r="O1663" s="97">
        <v>52.339259849999998</v>
      </c>
      <c r="P1663" s="97">
        <v>-8.8544264469999998</v>
      </c>
    </row>
    <row r="1664" spans="1:16" x14ac:dyDescent="0.3">
      <c r="A1664" s="97" t="s">
        <v>97</v>
      </c>
      <c r="B1664" s="97" t="s">
        <v>7958</v>
      </c>
      <c r="C1664" s="97" t="s">
        <v>7958</v>
      </c>
      <c r="D1664" s="97" t="s">
        <v>7959</v>
      </c>
      <c r="E1664" s="97" t="s">
        <v>7960</v>
      </c>
      <c r="F1664" s="97" t="s">
        <v>694</v>
      </c>
      <c r="G1664" s="97"/>
      <c r="H1664" s="97" t="s">
        <v>437</v>
      </c>
      <c r="I1664" s="97" t="s">
        <v>7961</v>
      </c>
      <c r="J1664" s="97" t="s">
        <v>439</v>
      </c>
      <c r="K1664" s="97">
        <v>192955.36900000001</v>
      </c>
      <c r="L1664" s="97">
        <v>378060.592</v>
      </c>
      <c r="M1664" s="97">
        <v>592908.56330000004</v>
      </c>
      <c r="N1664" s="97">
        <v>878056.58409999998</v>
      </c>
      <c r="O1664" s="97">
        <v>54.650644499999999</v>
      </c>
      <c r="P1664" s="97">
        <v>-8.1098811800000004</v>
      </c>
    </row>
    <row r="1665" spans="1:16" x14ac:dyDescent="0.3">
      <c r="A1665" s="97" t="s">
        <v>7962</v>
      </c>
      <c r="B1665" s="97" t="s">
        <v>7963</v>
      </c>
      <c r="C1665" s="97" t="s">
        <v>7963</v>
      </c>
      <c r="D1665" s="97" t="s">
        <v>7964</v>
      </c>
      <c r="E1665" s="97" t="s">
        <v>7965</v>
      </c>
      <c r="F1665" s="97" t="s">
        <v>7966</v>
      </c>
      <c r="G1665" s="97"/>
      <c r="H1665" s="97" t="s">
        <v>612</v>
      </c>
      <c r="I1665" s="97" t="s">
        <v>7967</v>
      </c>
      <c r="J1665" s="97" t="s">
        <v>614</v>
      </c>
      <c r="K1665" s="97">
        <v>127533.273</v>
      </c>
      <c r="L1665" s="97">
        <v>191775.79699999999</v>
      </c>
      <c r="M1665" s="97">
        <v>527499.56669999997</v>
      </c>
      <c r="N1665" s="97">
        <v>691812.27850000001</v>
      </c>
      <c r="O1665" s="97">
        <v>52.972161419999999</v>
      </c>
      <c r="P1665" s="97">
        <v>-9.0794020080000006</v>
      </c>
    </row>
    <row r="1666" spans="1:16" x14ac:dyDescent="0.3">
      <c r="A1666" s="97" t="s">
        <v>7968</v>
      </c>
      <c r="B1666" s="97" t="s">
        <v>1496</v>
      </c>
      <c r="C1666" s="97" t="s">
        <v>7969</v>
      </c>
      <c r="D1666" s="97" t="s">
        <v>7970</v>
      </c>
      <c r="E1666" s="97" t="s">
        <v>436</v>
      </c>
      <c r="F1666" s="97"/>
      <c r="G1666" s="97"/>
      <c r="H1666" s="97" t="s">
        <v>437</v>
      </c>
      <c r="I1666" s="97" t="s">
        <v>7971</v>
      </c>
      <c r="J1666" s="97" t="s">
        <v>439</v>
      </c>
      <c r="K1666" s="97">
        <v>210516.82800000001</v>
      </c>
      <c r="L1666" s="97">
        <v>366477.65600000002</v>
      </c>
      <c r="M1666" s="97">
        <v>610466.17720000003</v>
      </c>
      <c r="N1666" s="97">
        <v>866476.05059999996</v>
      </c>
      <c r="O1666" s="97">
        <v>54.546534620000003</v>
      </c>
      <c r="P1666" s="97">
        <v>-7.838240646</v>
      </c>
    </row>
    <row r="1667" spans="1:16" x14ac:dyDescent="0.3">
      <c r="A1667" s="97" t="s">
        <v>7972</v>
      </c>
      <c r="B1667" s="97" t="s">
        <v>7973</v>
      </c>
      <c r="C1667" s="97" t="s">
        <v>7974</v>
      </c>
      <c r="D1667" s="97" t="s">
        <v>7975</v>
      </c>
      <c r="E1667" s="97" t="s">
        <v>7817</v>
      </c>
      <c r="F1667" s="97"/>
      <c r="G1667" s="97"/>
      <c r="H1667" s="97" t="s">
        <v>546</v>
      </c>
      <c r="I1667" s="97" t="s">
        <v>7976</v>
      </c>
      <c r="J1667" s="97" t="s">
        <v>548</v>
      </c>
      <c r="K1667" s="97">
        <v>166272.32800000001</v>
      </c>
      <c r="L1667" s="97">
        <v>329387.90600000002</v>
      </c>
      <c r="M1667" s="97">
        <v>566231.01269999996</v>
      </c>
      <c r="N1667" s="97">
        <v>829394.52760000003</v>
      </c>
      <c r="O1667" s="97">
        <v>54.212339559999997</v>
      </c>
      <c r="P1667" s="97">
        <v>-8.5176944070000005</v>
      </c>
    </row>
    <row r="1668" spans="1:16" x14ac:dyDescent="0.3">
      <c r="A1668" s="97" t="s">
        <v>7977</v>
      </c>
      <c r="B1668" s="97" t="s">
        <v>7978</v>
      </c>
      <c r="C1668" s="97" t="s">
        <v>7979</v>
      </c>
      <c r="D1668" s="97" t="s">
        <v>7980</v>
      </c>
      <c r="E1668" s="97" t="s">
        <v>246</v>
      </c>
      <c r="F1668" s="97"/>
      <c r="G1668" s="97"/>
      <c r="H1668" s="97" t="s">
        <v>247</v>
      </c>
      <c r="I1668" s="97" t="s">
        <v>7981</v>
      </c>
      <c r="J1668" s="97" t="s">
        <v>249</v>
      </c>
      <c r="K1668" s="97">
        <v>304267.02799999999</v>
      </c>
      <c r="L1668" s="97">
        <v>267462.25799999997</v>
      </c>
      <c r="M1668" s="97">
        <v>704195.65379999997</v>
      </c>
      <c r="N1668" s="97">
        <v>767481.48730000004</v>
      </c>
      <c r="O1668" s="97">
        <v>53.646726289999997</v>
      </c>
      <c r="P1668" s="97">
        <v>-6.4240323180000001</v>
      </c>
    </row>
    <row r="1669" spans="1:16" x14ac:dyDescent="0.3">
      <c r="A1669" s="97" t="s">
        <v>7982</v>
      </c>
      <c r="B1669" s="97" t="s">
        <v>7983</v>
      </c>
      <c r="C1669" s="97" t="s">
        <v>7984</v>
      </c>
      <c r="D1669" s="97" t="s">
        <v>7980</v>
      </c>
      <c r="E1669" s="97" t="s">
        <v>246</v>
      </c>
      <c r="F1669" s="97"/>
      <c r="G1669" s="97"/>
      <c r="H1669" s="97" t="s">
        <v>247</v>
      </c>
      <c r="I1669" s="97" t="s">
        <v>7985</v>
      </c>
      <c r="J1669" s="97" t="s">
        <v>249</v>
      </c>
      <c r="K1669" s="97">
        <v>304267.02799999999</v>
      </c>
      <c r="L1669" s="97">
        <v>267462.25799999997</v>
      </c>
      <c r="M1669" s="97">
        <v>704195.65379999997</v>
      </c>
      <c r="N1669" s="97">
        <v>767481.48730000004</v>
      </c>
      <c r="O1669" s="97">
        <v>53.646726289999997</v>
      </c>
      <c r="P1669" s="97">
        <v>-6.4240323180000001</v>
      </c>
    </row>
    <row r="1670" spans="1:16" x14ac:dyDescent="0.3">
      <c r="A1670" s="97" t="s">
        <v>7986</v>
      </c>
      <c r="B1670" s="97" t="s">
        <v>7987</v>
      </c>
      <c r="C1670" s="97" t="s">
        <v>7988</v>
      </c>
      <c r="D1670" s="97" t="s">
        <v>7694</v>
      </c>
      <c r="E1670" s="97" t="s">
        <v>7886</v>
      </c>
      <c r="F1670" s="97" t="s">
        <v>713</v>
      </c>
      <c r="G1670" s="97" t="s">
        <v>514</v>
      </c>
      <c r="H1670" s="97" t="s">
        <v>515</v>
      </c>
      <c r="I1670" s="97" t="s">
        <v>7989</v>
      </c>
      <c r="J1670" s="97" t="s">
        <v>517</v>
      </c>
      <c r="K1670" s="97">
        <v>296977.68800000002</v>
      </c>
      <c r="L1670" s="97">
        <v>130077.06299999999</v>
      </c>
      <c r="M1670" s="97">
        <v>696907.1531</v>
      </c>
      <c r="N1670" s="97">
        <v>630125.92599999998</v>
      </c>
      <c r="O1670" s="97">
        <v>52.414049060000004</v>
      </c>
      <c r="P1670" s="97">
        <v>-6.5754929889999998</v>
      </c>
    </row>
    <row r="1671" spans="1:16" x14ac:dyDescent="0.3">
      <c r="A1671" s="97" t="s">
        <v>7990</v>
      </c>
      <c r="B1671" s="97" t="s">
        <v>1496</v>
      </c>
      <c r="C1671" s="97" t="s">
        <v>7991</v>
      </c>
      <c r="D1671" s="97" t="s">
        <v>7992</v>
      </c>
      <c r="E1671" s="97" t="s">
        <v>7993</v>
      </c>
      <c r="F1671" s="97" t="s">
        <v>307</v>
      </c>
      <c r="G1671" s="97"/>
      <c r="H1671" s="97" t="s">
        <v>307</v>
      </c>
      <c r="I1671" s="97" t="s">
        <v>7994</v>
      </c>
      <c r="J1671" s="97" t="s">
        <v>315</v>
      </c>
      <c r="K1671" s="97">
        <v>134758.766</v>
      </c>
      <c r="L1671" s="97">
        <v>227539.266</v>
      </c>
      <c r="M1671" s="97">
        <v>534723.69570000004</v>
      </c>
      <c r="N1671" s="97">
        <v>727568.00260000001</v>
      </c>
      <c r="O1671" s="97">
        <v>53.294388220000002</v>
      </c>
      <c r="P1671" s="97">
        <v>-8.9791433069999993</v>
      </c>
    </row>
    <row r="1672" spans="1:16" x14ac:dyDescent="0.3">
      <c r="A1672" s="97" t="s">
        <v>7995</v>
      </c>
      <c r="B1672" s="97" t="s">
        <v>7996</v>
      </c>
      <c r="C1672" s="97" t="s">
        <v>7997</v>
      </c>
      <c r="D1672" s="97" t="s">
        <v>7998</v>
      </c>
      <c r="E1672" s="97" t="s">
        <v>3250</v>
      </c>
      <c r="F1672" s="97" t="s">
        <v>839</v>
      </c>
      <c r="G1672" s="97"/>
      <c r="H1672" s="97" t="s">
        <v>612</v>
      </c>
      <c r="I1672" s="97" t="s">
        <v>7999</v>
      </c>
      <c r="J1672" s="97" t="s">
        <v>614</v>
      </c>
      <c r="K1672" s="97">
        <v>112661.844</v>
      </c>
      <c r="L1672" s="97">
        <v>193284.375</v>
      </c>
      <c r="M1672" s="97">
        <v>512631.34980000003</v>
      </c>
      <c r="N1672" s="97">
        <v>693320.61190000002</v>
      </c>
      <c r="O1672" s="97">
        <v>52.983498429999997</v>
      </c>
      <c r="P1672" s="97">
        <v>-9.3011132970000006</v>
      </c>
    </row>
    <row r="1673" spans="1:16" x14ac:dyDescent="0.3">
      <c r="A1673" s="97" t="s">
        <v>8000</v>
      </c>
      <c r="B1673" s="97" t="s">
        <v>608</v>
      </c>
      <c r="C1673" s="97" t="s">
        <v>8001</v>
      </c>
      <c r="D1673" s="97" t="s">
        <v>8002</v>
      </c>
      <c r="E1673" s="97" t="s">
        <v>8003</v>
      </c>
      <c r="F1673" s="97" t="s">
        <v>137</v>
      </c>
      <c r="G1673" s="97"/>
      <c r="H1673" s="97" t="s">
        <v>138</v>
      </c>
      <c r="I1673" s="97" t="s">
        <v>8004</v>
      </c>
      <c r="J1673" s="97" t="s">
        <v>140</v>
      </c>
      <c r="K1673" s="97">
        <v>170944.734</v>
      </c>
      <c r="L1673" s="97">
        <v>88231.664000000004</v>
      </c>
      <c r="M1673" s="97">
        <v>570901.11620000005</v>
      </c>
      <c r="N1673" s="97">
        <v>588290.21620000002</v>
      </c>
      <c r="O1673" s="97">
        <v>52.045821510000003</v>
      </c>
      <c r="P1673" s="97">
        <v>-8.4242106000000003</v>
      </c>
    </row>
    <row r="1674" spans="1:16" x14ac:dyDescent="0.3">
      <c r="A1674" s="97" t="s">
        <v>8005</v>
      </c>
      <c r="B1674" s="97" t="s">
        <v>8006</v>
      </c>
      <c r="C1674" s="97" t="s">
        <v>8007</v>
      </c>
      <c r="D1674" s="97" t="s">
        <v>7395</v>
      </c>
      <c r="E1674" s="97" t="s">
        <v>8008</v>
      </c>
      <c r="F1674" s="97" t="s">
        <v>320</v>
      </c>
      <c r="G1674" s="97"/>
      <c r="H1674" s="97" t="s">
        <v>321</v>
      </c>
      <c r="I1674" s="97" t="s">
        <v>8009</v>
      </c>
      <c r="J1674" s="97" t="s">
        <v>323</v>
      </c>
      <c r="K1674" s="97">
        <v>194636.766</v>
      </c>
      <c r="L1674" s="97">
        <v>270514.625</v>
      </c>
      <c r="M1674" s="97">
        <v>594589.02549999999</v>
      </c>
      <c r="N1674" s="97">
        <v>770533.78090000001</v>
      </c>
      <c r="O1674" s="97">
        <v>53.684499930000001</v>
      </c>
      <c r="P1674" s="97">
        <v>-8.0819115910000008</v>
      </c>
    </row>
    <row r="1675" spans="1:16" x14ac:dyDescent="0.3">
      <c r="A1675" s="97" t="s">
        <v>8010</v>
      </c>
      <c r="B1675" s="97" t="s">
        <v>4749</v>
      </c>
      <c r="C1675" s="97" t="s">
        <v>8011</v>
      </c>
      <c r="D1675" s="97" t="s">
        <v>8012</v>
      </c>
      <c r="E1675" s="97" t="s">
        <v>8013</v>
      </c>
      <c r="F1675" s="97" t="s">
        <v>158</v>
      </c>
      <c r="G1675" s="97" t="s">
        <v>8014</v>
      </c>
      <c r="H1675" s="97" t="s">
        <v>159</v>
      </c>
      <c r="I1675" s="97" t="s">
        <v>8015</v>
      </c>
      <c r="J1675" s="97" t="s">
        <v>430</v>
      </c>
      <c r="K1675" s="97">
        <v>187361.734</v>
      </c>
      <c r="L1675" s="97">
        <v>195571.04699999999</v>
      </c>
      <c r="M1675" s="97">
        <v>587315.15930000006</v>
      </c>
      <c r="N1675" s="97">
        <v>695606.38859999995</v>
      </c>
      <c r="O1675" s="97">
        <v>53.011010910000003</v>
      </c>
      <c r="P1675" s="97">
        <v>-8.1890212039999994</v>
      </c>
    </row>
    <row r="1676" spans="1:16" x14ac:dyDescent="0.3">
      <c r="A1676" s="97" t="s">
        <v>8016</v>
      </c>
      <c r="B1676" s="97" t="s">
        <v>3465</v>
      </c>
      <c r="C1676" s="97" t="s">
        <v>8017</v>
      </c>
      <c r="D1676" s="97" t="s">
        <v>8018</v>
      </c>
      <c r="E1676" s="97" t="s">
        <v>8019</v>
      </c>
      <c r="F1676" s="97" t="s">
        <v>211</v>
      </c>
      <c r="G1676" s="97"/>
      <c r="H1676" s="97" t="s">
        <v>211</v>
      </c>
      <c r="I1676" s="97" t="s">
        <v>8020</v>
      </c>
      <c r="J1676" s="97" t="s">
        <v>213</v>
      </c>
      <c r="K1676" s="97">
        <v>250562.467</v>
      </c>
      <c r="L1676" s="97">
        <v>155091.47099999999</v>
      </c>
      <c r="M1676" s="97">
        <v>650502.06200000003</v>
      </c>
      <c r="N1676" s="97">
        <v>655135.19380000001</v>
      </c>
      <c r="O1676" s="97">
        <v>52.645067900000001</v>
      </c>
      <c r="P1676" s="97">
        <v>-7.2537428369999999</v>
      </c>
    </row>
    <row r="1677" spans="1:16" x14ac:dyDescent="0.3">
      <c r="A1677" s="97" t="s">
        <v>8021</v>
      </c>
      <c r="B1677" s="97" t="s">
        <v>8022</v>
      </c>
      <c r="C1677" s="97" t="s">
        <v>8023</v>
      </c>
      <c r="D1677" s="97" t="s">
        <v>8024</v>
      </c>
      <c r="E1677" s="97" t="s">
        <v>223</v>
      </c>
      <c r="F1677" s="97" t="s">
        <v>4773</v>
      </c>
      <c r="G1677" s="97"/>
      <c r="H1677" s="97" t="s">
        <v>247</v>
      </c>
      <c r="I1677" s="97" t="s">
        <v>8025</v>
      </c>
      <c r="J1677" s="97" t="s">
        <v>249</v>
      </c>
      <c r="K1677" s="97">
        <v>304586.03100000002</v>
      </c>
      <c r="L1677" s="97">
        <v>272437.03100000002</v>
      </c>
      <c r="M1677" s="97">
        <v>704514.61450000003</v>
      </c>
      <c r="N1677" s="97">
        <v>772455.18680000002</v>
      </c>
      <c r="O1677" s="97">
        <v>53.691341510000001</v>
      </c>
      <c r="P1677" s="97">
        <v>-6.4175364720000001</v>
      </c>
    </row>
    <row r="1678" spans="1:16" x14ac:dyDescent="0.3">
      <c r="A1678" s="97" t="s">
        <v>8026</v>
      </c>
      <c r="B1678" s="97" t="s">
        <v>702</v>
      </c>
      <c r="C1678" s="97" t="s">
        <v>8027</v>
      </c>
      <c r="D1678" s="97" t="s">
        <v>8028</v>
      </c>
      <c r="E1678" s="97" t="s">
        <v>6011</v>
      </c>
      <c r="F1678" s="97" t="s">
        <v>246</v>
      </c>
      <c r="G1678" s="97"/>
      <c r="H1678" s="97" t="s">
        <v>247</v>
      </c>
      <c r="I1678" s="97" t="s">
        <v>8029</v>
      </c>
      <c r="J1678" s="97" t="s">
        <v>249</v>
      </c>
      <c r="K1678" s="97">
        <v>303269.68800000002</v>
      </c>
      <c r="L1678" s="97">
        <v>255307.40599999999</v>
      </c>
      <c r="M1678" s="97">
        <v>703198.46400000004</v>
      </c>
      <c r="N1678" s="97">
        <v>755329.25919999997</v>
      </c>
      <c r="O1678" s="97">
        <v>53.537757630000002</v>
      </c>
      <c r="P1678" s="97">
        <v>-6.4431276559999997</v>
      </c>
    </row>
    <row r="1679" spans="1:16" x14ac:dyDescent="0.3">
      <c r="A1679" s="97" t="s">
        <v>8030</v>
      </c>
      <c r="B1679" s="97" t="s">
        <v>8031</v>
      </c>
      <c r="C1679" s="97" t="s">
        <v>8032</v>
      </c>
      <c r="D1679" s="97" t="s">
        <v>8033</v>
      </c>
      <c r="E1679" s="97" t="s">
        <v>2836</v>
      </c>
      <c r="F1679" s="97" t="s">
        <v>514</v>
      </c>
      <c r="G1679" s="97"/>
      <c r="H1679" s="97" t="s">
        <v>515</v>
      </c>
      <c r="I1679" s="97" t="s">
        <v>8034</v>
      </c>
      <c r="J1679" s="97" t="s">
        <v>517</v>
      </c>
      <c r="K1679" s="97">
        <v>315835.125</v>
      </c>
      <c r="L1679" s="97">
        <v>165727.17199999999</v>
      </c>
      <c r="M1679" s="97">
        <v>715760.71829999995</v>
      </c>
      <c r="N1679" s="97">
        <v>665768.2561</v>
      </c>
      <c r="O1679" s="97">
        <v>52.730600879999997</v>
      </c>
      <c r="P1679" s="97">
        <v>-6.2860301300000003</v>
      </c>
    </row>
    <row r="1680" spans="1:16" x14ac:dyDescent="0.3">
      <c r="A1680" s="97" t="s">
        <v>8035</v>
      </c>
      <c r="B1680" s="97" t="s">
        <v>8036</v>
      </c>
      <c r="C1680" s="97" t="s">
        <v>8037</v>
      </c>
      <c r="D1680" s="97" t="s">
        <v>7767</v>
      </c>
      <c r="E1680" s="97" t="s">
        <v>6954</v>
      </c>
      <c r="F1680" s="97" t="s">
        <v>706</v>
      </c>
      <c r="G1680" s="97"/>
      <c r="H1680" s="97" t="s">
        <v>307</v>
      </c>
      <c r="I1680" s="97" t="s">
        <v>8038</v>
      </c>
      <c r="J1680" s="97" t="s">
        <v>309</v>
      </c>
      <c r="K1680" s="97">
        <v>157811.04699999999</v>
      </c>
      <c r="L1680" s="97">
        <v>239797.266</v>
      </c>
      <c r="M1680" s="97">
        <v>557771.076</v>
      </c>
      <c r="N1680" s="97">
        <v>739823.23750000005</v>
      </c>
      <c r="O1680" s="97">
        <v>53.406855090000001</v>
      </c>
      <c r="P1680" s="97">
        <v>-8.6350973890000002</v>
      </c>
    </row>
    <row r="1681" spans="1:16" x14ac:dyDescent="0.3">
      <c r="A1681" s="97" t="s">
        <v>8039</v>
      </c>
      <c r="B1681" s="97" t="s">
        <v>8040</v>
      </c>
      <c r="C1681" s="97" t="s">
        <v>8041</v>
      </c>
      <c r="D1681" s="97" t="s">
        <v>8042</v>
      </c>
      <c r="E1681" s="97" t="s">
        <v>211</v>
      </c>
      <c r="F1681" s="97"/>
      <c r="G1681" s="97"/>
      <c r="H1681" s="97" t="s">
        <v>211</v>
      </c>
      <c r="I1681" s="97" t="s">
        <v>8043</v>
      </c>
      <c r="J1681" s="97" t="s">
        <v>213</v>
      </c>
      <c r="K1681" s="97">
        <v>250080.27100000001</v>
      </c>
      <c r="L1681" s="97">
        <v>155731.86799999999</v>
      </c>
      <c r="M1681" s="97">
        <v>650019.97329999995</v>
      </c>
      <c r="N1681" s="97">
        <v>655775.45539999998</v>
      </c>
      <c r="O1681" s="97">
        <v>52.650866729999997</v>
      </c>
      <c r="P1681" s="97">
        <v>-7.2607688719999999</v>
      </c>
    </row>
    <row r="1682" spans="1:16" x14ac:dyDescent="0.3">
      <c r="A1682" s="97" t="s">
        <v>8044</v>
      </c>
      <c r="B1682" s="97" t="s">
        <v>8045</v>
      </c>
      <c r="C1682" s="97" t="s">
        <v>8046</v>
      </c>
      <c r="D1682" s="97" t="s">
        <v>533</v>
      </c>
      <c r="E1682" s="97" t="s">
        <v>137</v>
      </c>
      <c r="F1682" s="97"/>
      <c r="G1682" s="97"/>
      <c r="H1682" s="97" t="s">
        <v>138</v>
      </c>
      <c r="I1682" s="97" t="s">
        <v>8047</v>
      </c>
      <c r="J1682" s="97" t="s">
        <v>140</v>
      </c>
      <c r="K1682" s="97">
        <v>181300.095</v>
      </c>
      <c r="L1682" s="97">
        <v>98123.945999999996</v>
      </c>
      <c r="M1682" s="97">
        <v>581254.30070000002</v>
      </c>
      <c r="N1682" s="97">
        <v>598180.31149999995</v>
      </c>
      <c r="O1682" s="97">
        <v>52.135167639999999</v>
      </c>
      <c r="P1682" s="97">
        <v>-8.2738253900000007</v>
      </c>
    </row>
    <row r="1683" spans="1:16" x14ac:dyDescent="0.3">
      <c r="A1683" s="97" t="s">
        <v>8048</v>
      </c>
      <c r="B1683" s="97" t="s">
        <v>8049</v>
      </c>
      <c r="C1683" s="97" t="s">
        <v>8050</v>
      </c>
      <c r="D1683" s="97" t="s">
        <v>8051</v>
      </c>
      <c r="E1683" s="97" t="s">
        <v>4311</v>
      </c>
      <c r="F1683" s="97" t="s">
        <v>706</v>
      </c>
      <c r="G1683" s="97"/>
      <c r="H1683" s="97" t="s">
        <v>307</v>
      </c>
      <c r="I1683" s="97" t="s">
        <v>8052</v>
      </c>
      <c r="J1683" s="97" t="s">
        <v>309</v>
      </c>
      <c r="K1683" s="97">
        <v>131978.42199999999</v>
      </c>
      <c r="L1683" s="97">
        <v>213323.25</v>
      </c>
      <c r="M1683" s="97">
        <v>531943.87419999996</v>
      </c>
      <c r="N1683" s="97">
        <v>713355.06480000005</v>
      </c>
      <c r="O1683" s="97">
        <v>53.16632577</v>
      </c>
      <c r="P1683" s="97">
        <v>-9.0178000019999995</v>
      </c>
    </row>
    <row r="1684" spans="1:16" x14ac:dyDescent="0.3">
      <c r="A1684" s="97" t="s">
        <v>8053</v>
      </c>
      <c r="B1684" s="97" t="s">
        <v>8054</v>
      </c>
      <c r="C1684" s="97" t="s">
        <v>8055</v>
      </c>
      <c r="D1684" s="97" t="s">
        <v>8056</v>
      </c>
      <c r="E1684" s="97" t="s">
        <v>8057</v>
      </c>
      <c r="F1684" s="97" t="s">
        <v>706</v>
      </c>
      <c r="G1684" s="97"/>
      <c r="H1684" s="97" t="s">
        <v>307</v>
      </c>
      <c r="I1684" s="97" t="s">
        <v>8058</v>
      </c>
      <c r="J1684" s="97" t="s">
        <v>309</v>
      </c>
      <c r="K1684" s="97">
        <v>195205.2</v>
      </c>
      <c r="L1684" s="97">
        <v>219368.8</v>
      </c>
      <c r="M1684" s="97">
        <v>595157.06339999998</v>
      </c>
      <c r="N1684" s="97">
        <v>719398.97239999997</v>
      </c>
      <c r="O1684" s="97">
        <v>53.2249695</v>
      </c>
      <c r="P1684" s="97">
        <v>-8.0725254280000005</v>
      </c>
    </row>
    <row r="1685" spans="1:16" x14ac:dyDescent="0.3">
      <c r="A1685" s="97" t="s">
        <v>8059</v>
      </c>
      <c r="B1685" s="97" t="s">
        <v>8060</v>
      </c>
      <c r="C1685" s="97" t="s">
        <v>8061</v>
      </c>
      <c r="D1685" s="97" t="s">
        <v>8062</v>
      </c>
      <c r="E1685" s="97" t="s">
        <v>586</v>
      </c>
      <c r="F1685" s="97"/>
      <c r="G1685" s="97"/>
      <c r="H1685" s="97" t="s">
        <v>540</v>
      </c>
      <c r="I1685" s="97" t="s">
        <v>8063</v>
      </c>
      <c r="J1685" s="97" t="s">
        <v>542</v>
      </c>
      <c r="K1685" s="97">
        <v>140205.46900000001</v>
      </c>
      <c r="L1685" s="97">
        <v>151904.125</v>
      </c>
      <c r="M1685" s="97">
        <v>540168.81709999999</v>
      </c>
      <c r="N1685" s="97">
        <v>651949.12829999998</v>
      </c>
      <c r="O1685" s="97">
        <v>52.615486650000001</v>
      </c>
      <c r="P1685" s="97">
        <v>-8.8835180079999994</v>
      </c>
    </row>
    <row r="1686" spans="1:16" x14ac:dyDescent="0.3">
      <c r="A1686" s="97" t="s">
        <v>8064</v>
      </c>
      <c r="B1686" s="97" t="s">
        <v>8065</v>
      </c>
      <c r="C1686" s="97" t="s">
        <v>8066</v>
      </c>
      <c r="D1686" s="97" t="s">
        <v>2831</v>
      </c>
      <c r="E1686" s="97" t="s">
        <v>202</v>
      </c>
      <c r="F1686" s="97"/>
      <c r="G1686" s="97"/>
      <c r="H1686" s="97" t="s">
        <v>203</v>
      </c>
      <c r="I1686" s="97" t="s">
        <v>8067</v>
      </c>
      <c r="J1686" s="97" t="s">
        <v>205</v>
      </c>
      <c r="K1686" s="97">
        <v>280783.63099999999</v>
      </c>
      <c r="L1686" s="97">
        <v>215453.41200000001</v>
      </c>
      <c r="M1686" s="97">
        <v>680717.03870000003</v>
      </c>
      <c r="N1686" s="97">
        <v>715483.97069999995</v>
      </c>
      <c r="O1686" s="97">
        <v>53.183686280000003</v>
      </c>
      <c r="P1686" s="97">
        <v>-6.7923574880000004</v>
      </c>
    </row>
    <row r="1687" spans="1:16" x14ac:dyDescent="0.3">
      <c r="A1687" s="97" t="s">
        <v>8068</v>
      </c>
      <c r="B1687" s="97" t="s">
        <v>8069</v>
      </c>
      <c r="C1687" s="97" t="s">
        <v>8070</v>
      </c>
      <c r="D1687" s="97" t="s">
        <v>2831</v>
      </c>
      <c r="E1687" s="97" t="s">
        <v>202</v>
      </c>
      <c r="F1687" s="97"/>
      <c r="G1687" s="97"/>
      <c r="H1687" s="97" t="s">
        <v>203</v>
      </c>
      <c r="I1687" s="97" t="s">
        <v>8071</v>
      </c>
      <c r="J1687" s="97" t="s">
        <v>205</v>
      </c>
      <c r="K1687" s="97">
        <v>280865.96899999998</v>
      </c>
      <c r="L1687" s="97">
        <v>215464.875</v>
      </c>
      <c r="M1687" s="97">
        <v>680799.35900000005</v>
      </c>
      <c r="N1687" s="97">
        <v>715495.43079999997</v>
      </c>
      <c r="O1687" s="97">
        <v>53.183776760000001</v>
      </c>
      <c r="P1687" s="97">
        <v>-6.7911232620000002</v>
      </c>
    </row>
    <row r="1688" spans="1:16" x14ac:dyDescent="0.3">
      <c r="A1688" s="97" t="s">
        <v>8072</v>
      </c>
      <c r="B1688" s="97" t="s">
        <v>8073</v>
      </c>
      <c r="C1688" s="97" t="s">
        <v>8073</v>
      </c>
      <c r="D1688" s="97" t="s">
        <v>8074</v>
      </c>
      <c r="E1688" s="97" t="s">
        <v>8075</v>
      </c>
      <c r="F1688" s="97" t="s">
        <v>465</v>
      </c>
      <c r="G1688" s="97"/>
      <c r="H1688" s="97" t="s">
        <v>466</v>
      </c>
      <c r="I1688" s="97" t="s">
        <v>8076</v>
      </c>
      <c r="J1688" s="97" t="s">
        <v>468</v>
      </c>
      <c r="K1688" s="97">
        <v>122485.992</v>
      </c>
      <c r="L1688" s="97">
        <v>251659</v>
      </c>
      <c r="M1688" s="97">
        <v>522453.69569999998</v>
      </c>
      <c r="N1688" s="97">
        <v>751682.60519999999</v>
      </c>
      <c r="O1688" s="97">
        <v>53.50940482</v>
      </c>
      <c r="P1688" s="97">
        <v>-9.1690794429999993</v>
      </c>
    </row>
    <row r="1689" spans="1:16" x14ac:dyDescent="0.3">
      <c r="A1689" s="97" t="s">
        <v>8077</v>
      </c>
      <c r="B1689" s="97" t="s">
        <v>8078</v>
      </c>
      <c r="C1689" s="97" t="s">
        <v>8037</v>
      </c>
      <c r="D1689" s="97" t="s">
        <v>7767</v>
      </c>
      <c r="E1689" s="97" t="s">
        <v>6954</v>
      </c>
      <c r="F1689" s="97" t="s">
        <v>706</v>
      </c>
      <c r="G1689" s="97"/>
      <c r="H1689" s="97" t="s">
        <v>307</v>
      </c>
      <c r="I1689" s="97" t="s">
        <v>8079</v>
      </c>
      <c r="J1689" s="97" t="s">
        <v>309</v>
      </c>
      <c r="K1689" s="97">
        <v>162202.008</v>
      </c>
      <c r="L1689" s="97">
        <v>241335.003</v>
      </c>
      <c r="M1689" s="97">
        <v>562161.09920000006</v>
      </c>
      <c r="N1689" s="97">
        <v>741360.61959999998</v>
      </c>
      <c r="O1689" s="97">
        <v>53.421003450000001</v>
      </c>
      <c r="P1689" s="97">
        <v>-8.5692623389999998</v>
      </c>
    </row>
    <row r="1690" spans="1:16" x14ac:dyDescent="0.3">
      <c r="A1690" s="97" t="s">
        <v>8080</v>
      </c>
      <c r="B1690" s="97" t="s">
        <v>8081</v>
      </c>
      <c r="C1690" s="97" t="s">
        <v>8081</v>
      </c>
      <c r="D1690" s="97" t="s">
        <v>8082</v>
      </c>
      <c r="E1690" s="97" t="s">
        <v>196</v>
      </c>
      <c r="F1690" s="97">
        <v>101</v>
      </c>
      <c r="G1690" s="97"/>
      <c r="H1690" s="97" t="s">
        <v>175</v>
      </c>
      <c r="I1690" s="97" t="s">
        <v>8083</v>
      </c>
      <c r="J1690" s="97" t="s">
        <v>198</v>
      </c>
      <c r="K1690" s="97">
        <v>316460.37800000003</v>
      </c>
      <c r="L1690" s="97">
        <v>235742.535</v>
      </c>
      <c r="M1690" s="97">
        <v>716386.20849999995</v>
      </c>
      <c r="N1690" s="97">
        <v>735768.5331</v>
      </c>
      <c r="O1690" s="97">
        <v>53.359297159999997</v>
      </c>
      <c r="P1690" s="97">
        <v>-6.2515038509999998</v>
      </c>
    </row>
    <row r="1691" spans="1:16" x14ac:dyDescent="0.3">
      <c r="A1691" s="97" t="s">
        <v>8084</v>
      </c>
      <c r="B1691" s="97" t="s">
        <v>8085</v>
      </c>
      <c r="C1691" s="97" t="s">
        <v>8086</v>
      </c>
      <c r="D1691" s="97" t="s">
        <v>8086</v>
      </c>
      <c r="E1691" s="97" t="s">
        <v>5037</v>
      </c>
      <c r="F1691" s="97"/>
      <c r="G1691" s="97"/>
      <c r="H1691" s="97" t="s">
        <v>276</v>
      </c>
      <c r="I1691" s="97" t="s">
        <v>8087</v>
      </c>
      <c r="J1691" s="97" t="s">
        <v>278</v>
      </c>
      <c r="K1691" s="97">
        <v>239582.42199999999</v>
      </c>
      <c r="L1691" s="97">
        <v>232993.59400000001</v>
      </c>
      <c r="M1691" s="97">
        <v>639524.79850000003</v>
      </c>
      <c r="N1691" s="97">
        <v>733020.59369999997</v>
      </c>
      <c r="O1691" s="97">
        <v>53.345933170000002</v>
      </c>
      <c r="P1691" s="97">
        <v>-7.4064191670000001</v>
      </c>
    </row>
    <row r="1692" spans="1:16" x14ac:dyDescent="0.3">
      <c r="A1692" s="97" t="s">
        <v>8088</v>
      </c>
      <c r="B1692" s="97" t="s">
        <v>8089</v>
      </c>
      <c r="C1692" s="97" t="s">
        <v>8090</v>
      </c>
      <c r="D1692" s="97" t="s">
        <v>8091</v>
      </c>
      <c r="E1692" s="97" t="s">
        <v>8092</v>
      </c>
      <c r="F1692" s="97" t="s">
        <v>261</v>
      </c>
      <c r="G1692" s="97"/>
      <c r="H1692" s="97" t="s">
        <v>262</v>
      </c>
      <c r="I1692" s="97" t="s">
        <v>8093</v>
      </c>
      <c r="J1692" s="97" t="s">
        <v>264</v>
      </c>
      <c r="K1692" s="97">
        <v>227652.984</v>
      </c>
      <c r="L1692" s="97">
        <v>211267.20300000001</v>
      </c>
      <c r="M1692" s="97">
        <v>627597.81409999996</v>
      </c>
      <c r="N1692" s="97">
        <v>711298.94709999999</v>
      </c>
      <c r="O1692" s="97">
        <v>53.151480669999998</v>
      </c>
      <c r="P1692" s="97">
        <v>-7.5874137690000003</v>
      </c>
    </row>
    <row r="1693" spans="1:16" x14ac:dyDescent="0.3">
      <c r="A1693" s="97" t="s">
        <v>8094</v>
      </c>
      <c r="B1693" s="97" t="s">
        <v>432</v>
      </c>
      <c r="C1693" s="97" t="s">
        <v>8095</v>
      </c>
      <c r="D1693" s="97" t="s">
        <v>719</v>
      </c>
      <c r="E1693" s="97" t="s">
        <v>137</v>
      </c>
      <c r="F1693" s="97"/>
      <c r="G1693" s="97"/>
      <c r="H1693" s="97" t="s">
        <v>138</v>
      </c>
      <c r="I1693" s="97" t="s">
        <v>8096</v>
      </c>
      <c r="J1693" s="97" t="s">
        <v>140</v>
      </c>
      <c r="K1693" s="97">
        <v>156147.31</v>
      </c>
      <c r="L1693" s="97">
        <v>98713.551000000007</v>
      </c>
      <c r="M1693" s="97">
        <v>556106.93590000004</v>
      </c>
      <c r="N1693" s="97">
        <v>598769.92579999997</v>
      </c>
      <c r="O1693" s="97">
        <v>52.139042359999998</v>
      </c>
      <c r="P1693" s="97">
        <v>-8.6412206079999994</v>
      </c>
    </row>
    <row r="1694" spans="1:16" x14ac:dyDescent="0.3">
      <c r="A1694" s="97" t="s">
        <v>8097</v>
      </c>
      <c r="B1694" s="97" t="s">
        <v>8098</v>
      </c>
      <c r="C1694" s="97" t="s">
        <v>8099</v>
      </c>
      <c r="D1694" s="97" t="s">
        <v>8100</v>
      </c>
      <c r="E1694" s="97" t="s">
        <v>196</v>
      </c>
      <c r="F1694" s="97"/>
      <c r="G1694" s="97"/>
      <c r="H1694" s="97" t="s">
        <v>175</v>
      </c>
      <c r="I1694" s="97" t="s">
        <v>8101</v>
      </c>
      <c r="J1694" s="97" t="s">
        <v>198</v>
      </c>
      <c r="K1694" s="97">
        <v>315765.46999999997</v>
      </c>
      <c r="L1694" s="97">
        <v>235457.88200000001</v>
      </c>
      <c r="M1694" s="97">
        <v>715691.44869999995</v>
      </c>
      <c r="N1694" s="97">
        <v>735483.94510000001</v>
      </c>
      <c r="O1694" s="97">
        <v>53.35689318</v>
      </c>
      <c r="P1694" s="97">
        <v>-6.2620401409999999</v>
      </c>
    </row>
    <row r="1695" spans="1:16" x14ac:dyDescent="0.3">
      <c r="A1695" s="97" t="s">
        <v>8102</v>
      </c>
      <c r="B1695" s="97" t="s">
        <v>1496</v>
      </c>
      <c r="C1695" s="97" t="s">
        <v>8103</v>
      </c>
      <c r="D1695" s="97" t="s">
        <v>8104</v>
      </c>
      <c r="E1695" s="97" t="s">
        <v>1820</v>
      </c>
      <c r="F1695" s="97" t="s">
        <v>1821</v>
      </c>
      <c r="G1695" s="97">
        <v>120</v>
      </c>
      <c r="H1695" s="97" t="s">
        <v>175</v>
      </c>
      <c r="I1695" s="97" t="s">
        <v>8105</v>
      </c>
      <c r="J1695" s="97" t="s">
        <v>198</v>
      </c>
      <c r="K1695" s="97">
        <v>309312.489</v>
      </c>
      <c r="L1695" s="97">
        <v>235680.639</v>
      </c>
      <c r="M1695" s="97">
        <v>709239.85889999999</v>
      </c>
      <c r="N1695" s="97">
        <v>735706.68839999998</v>
      </c>
      <c r="O1695" s="97">
        <v>53.360265750000003</v>
      </c>
      <c r="P1695" s="97">
        <v>-6.3588365480000002</v>
      </c>
    </row>
    <row r="1696" spans="1:16" x14ac:dyDescent="0.3">
      <c r="A1696" s="97" t="s">
        <v>8106</v>
      </c>
      <c r="B1696" s="97" t="s">
        <v>8107</v>
      </c>
      <c r="C1696" s="97" t="s">
        <v>8108</v>
      </c>
      <c r="D1696" s="97" t="s">
        <v>8109</v>
      </c>
      <c r="E1696" s="97" t="s">
        <v>1271</v>
      </c>
      <c r="F1696" s="97">
        <v>108</v>
      </c>
      <c r="G1696" s="97"/>
      <c r="H1696" s="97" t="s">
        <v>175</v>
      </c>
      <c r="I1696" s="97" t="s">
        <v>8110</v>
      </c>
      <c r="J1696" s="97" t="s">
        <v>198</v>
      </c>
      <c r="K1696" s="97">
        <v>315482.78100000002</v>
      </c>
      <c r="L1696" s="97">
        <v>232828.63399999999</v>
      </c>
      <c r="M1696" s="97">
        <v>715408.80660000001</v>
      </c>
      <c r="N1696" s="97">
        <v>732855.26500000001</v>
      </c>
      <c r="O1696" s="97">
        <v>53.333341969999999</v>
      </c>
      <c r="P1696" s="97">
        <v>-6.2672418499999996</v>
      </c>
    </row>
    <row r="1697" spans="1:16" x14ac:dyDescent="0.3">
      <c r="A1697" s="97" t="s">
        <v>8111</v>
      </c>
      <c r="B1697" s="97" t="s">
        <v>8112</v>
      </c>
      <c r="C1697" s="97" t="s">
        <v>8112</v>
      </c>
      <c r="D1697" s="97" t="s">
        <v>8113</v>
      </c>
      <c r="E1697" s="97" t="s">
        <v>8114</v>
      </c>
      <c r="F1697" s="97" t="s">
        <v>8115</v>
      </c>
      <c r="G1697" s="97">
        <v>124</v>
      </c>
      <c r="H1697" s="97" t="s">
        <v>175</v>
      </c>
      <c r="I1697" s="97" t="s">
        <v>8116</v>
      </c>
      <c r="J1697" s="97" t="s">
        <v>184</v>
      </c>
      <c r="K1697" s="97">
        <v>310942.02399999998</v>
      </c>
      <c r="L1697" s="97">
        <v>227353.68700000001</v>
      </c>
      <c r="M1697" s="97">
        <v>710868.9987</v>
      </c>
      <c r="N1697" s="97">
        <v>727381.52159999998</v>
      </c>
      <c r="O1697" s="97">
        <v>53.285140400000003</v>
      </c>
      <c r="P1697" s="97">
        <v>-6.3372828840000004</v>
      </c>
    </row>
    <row r="1698" spans="1:16" x14ac:dyDescent="0.3">
      <c r="A1698" s="97" t="s">
        <v>8117</v>
      </c>
      <c r="B1698" s="97" t="s">
        <v>8118</v>
      </c>
      <c r="C1698" s="97" t="s">
        <v>8118</v>
      </c>
      <c r="D1698" s="97" t="s">
        <v>8119</v>
      </c>
      <c r="E1698" s="97" t="s">
        <v>459</v>
      </c>
      <c r="F1698" s="97" t="s">
        <v>275</v>
      </c>
      <c r="G1698" s="97"/>
      <c r="H1698" s="97" t="s">
        <v>276</v>
      </c>
      <c r="I1698" s="97" t="s">
        <v>8120</v>
      </c>
      <c r="J1698" s="97" t="s">
        <v>278</v>
      </c>
      <c r="K1698" s="97">
        <v>206513.45300000001</v>
      </c>
      <c r="L1698" s="97">
        <v>242753.234</v>
      </c>
      <c r="M1698" s="97">
        <v>606463.00549999997</v>
      </c>
      <c r="N1698" s="97">
        <v>742778.30779999995</v>
      </c>
      <c r="O1698" s="97">
        <v>53.435060909999997</v>
      </c>
      <c r="P1698" s="97">
        <v>-7.9027365349999998</v>
      </c>
    </row>
    <row r="1699" spans="1:16" x14ac:dyDescent="0.3">
      <c r="A1699" s="97" t="s">
        <v>8121</v>
      </c>
      <c r="B1699" s="97" t="s">
        <v>8122</v>
      </c>
      <c r="C1699" s="97" t="s">
        <v>8122</v>
      </c>
      <c r="D1699" s="97" t="s">
        <v>8123</v>
      </c>
      <c r="E1699" s="97" t="s">
        <v>8124</v>
      </c>
      <c r="F1699" s="97" t="s">
        <v>320</v>
      </c>
      <c r="G1699" s="97"/>
      <c r="H1699" s="97" t="s">
        <v>321</v>
      </c>
      <c r="I1699" s="97" t="s">
        <v>8125</v>
      </c>
      <c r="J1699" s="97" t="s">
        <v>323</v>
      </c>
      <c r="K1699" s="97">
        <v>157630.93799999999</v>
      </c>
      <c r="L1699" s="97">
        <v>296490.25</v>
      </c>
      <c r="M1699" s="97">
        <v>557591.30920000002</v>
      </c>
      <c r="N1699" s="97">
        <v>796504.00650000002</v>
      </c>
      <c r="O1699" s="97">
        <v>53.916167610000002</v>
      </c>
      <c r="P1699" s="97">
        <v>-8.6455370879999993</v>
      </c>
    </row>
    <row r="1700" spans="1:16" x14ac:dyDescent="0.3">
      <c r="A1700" s="97" t="s">
        <v>8126</v>
      </c>
      <c r="B1700" s="97" t="s">
        <v>8127</v>
      </c>
      <c r="C1700" s="97" t="s">
        <v>8128</v>
      </c>
      <c r="D1700" s="97" t="s">
        <v>8129</v>
      </c>
      <c r="E1700" s="97" t="s">
        <v>210</v>
      </c>
      <c r="F1700" s="97"/>
      <c r="G1700" s="97"/>
      <c r="H1700" s="97" t="s">
        <v>211</v>
      </c>
      <c r="I1700" s="97" t="s">
        <v>8130</v>
      </c>
      <c r="J1700" s="97" t="s">
        <v>213</v>
      </c>
      <c r="K1700" s="97">
        <v>256145.29699999999</v>
      </c>
      <c r="L1700" s="97">
        <v>161530.641</v>
      </c>
      <c r="M1700" s="97">
        <v>656083.72400000005</v>
      </c>
      <c r="N1700" s="97">
        <v>661572.94689999998</v>
      </c>
      <c r="O1700" s="97">
        <v>52.702375949999997</v>
      </c>
      <c r="P1700" s="97">
        <v>-7.1701773150000001</v>
      </c>
    </row>
    <row r="1701" spans="1:16" x14ac:dyDescent="0.3">
      <c r="A1701" s="97" t="s">
        <v>8131</v>
      </c>
      <c r="B1701" s="97" t="s">
        <v>8132</v>
      </c>
      <c r="C1701" s="97" t="s">
        <v>8132</v>
      </c>
      <c r="D1701" s="97" t="s">
        <v>8133</v>
      </c>
      <c r="E1701" s="97" t="s">
        <v>6669</v>
      </c>
      <c r="F1701" s="97" t="s">
        <v>289</v>
      </c>
      <c r="G1701" s="97"/>
      <c r="H1701" s="97" t="s">
        <v>290</v>
      </c>
      <c r="I1701" s="97" t="s">
        <v>8134</v>
      </c>
      <c r="J1701" s="97" t="s">
        <v>292</v>
      </c>
      <c r="K1701" s="97">
        <v>301474.18800000002</v>
      </c>
      <c r="L1701" s="97">
        <v>174909.56299999999</v>
      </c>
      <c r="M1701" s="97">
        <v>701402.92319999996</v>
      </c>
      <c r="N1701" s="97">
        <v>674948.74540000001</v>
      </c>
      <c r="O1701" s="97">
        <v>52.815966109999998</v>
      </c>
      <c r="P1701" s="97">
        <v>-6.4956871029999999</v>
      </c>
    </row>
    <row r="1702" spans="1:16" x14ac:dyDescent="0.3">
      <c r="A1702" s="97" t="s">
        <v>8135</v>
      </c>
      <c r="B1702" s="97" t="s">
        <v>8136</v>
      </c>
      <c r="C1702" s="97" t="s">
        <v>8137</v>
      </c>
      <c r="D1702" s="97" t="s">
        <v>8138</v>
      </c>
      <c r="E1702" s="97" t="s">
        <v>8139</v>
      </c>
      <c r="F1702" s="97" t="s">
        <v>388</v>
      </c>
      <c r="G1702" s="97"/>
      <c r="H1702" s="97" t="s">
        <v>211</v>
      </c>
      <c r="I1702" s="97" t="s">
        <v>8140</v>
      </c>
      <c r="J1702" s="97" t="s">
        <v>213</v>
      </c>
      <c r="K1702" s="97">
        <v>260374.04699999999</v>
      </c>
      <c r="L1702" s="97">
        <v>120726.70299999999</v>
      </c>
      <c r="M1702" s="97">
        <v>660311.34510000004</v>
      </c>
      <c r="N1702" s="97">
        <v>620777.77509999997</v>
      </c>
      <c r="O1702" s="97">
        <v>52.335291239999997</v>
      </c>
      <c r="P1702" s="97">
        <v>-7.1150307570000004</v>
      </c>
    </row>
    <row r="1703" spans="1:16" x14ac:dyDescent="0.3">
      <c r="A1703" s="97" t="s">
        <v>8141</v>
      </c>
      <c r="B1703" s="97" t="s">
        <v>8142</v>
      </c>
      <c r="C1703" s="97" t="s">
        <v>8143</v>
      </c>
      <c r="D1703" s="97" t="s">
        <v>888</v>
      </c>
      <c r="E1703" s="97" t="s">
        <v>1666</v>
      </c>
      <c r="F1703" s="97">
        <v>107</v>
      </c>
      <c r="G1703" s="97"/>
      <c r="H1703" s="97" t="s">
        <v>175</v>
      </c>
      <c r="I1703" s="97" t="s">
        <v>8144</v>
      </c>
      <c r="J1703" s="97" t="s">
        <v>198</v>
      </c>
      <c r="K1703" s="97">
        <v>312293.90000000002</v>
      </c>
      <c r="L1703" s="97">
        <v>236596.6</v>
      </c>
      <c r="M1703" s="97">
        <v>712220.63260000001</v>
      </c>
      <c r="N1703" s="97">
        <v>736622.4362</v>
      </c>
      <c r="O1703" s="97">
        <v>53.367867920000002</v>
      </c>
      <c r="P1703" s="97">
        <v>-6.3137510700000004</v>
      </c>
    </row>
    <row r="1704" spans="1:16" x14ac:dyDescent="0.3">
      <c r="A1704" s="97" t="s">
        <v>8145</v>
      </c>
      <c r="B1704" s="97" t="s">
        <v>608</v>
      </c>
      <c r="C1704" s="97" t="s">
        <v>8146</v>
      </c>
      <c r="D1704" s="97" t="s">
        <v>8147</v>
      </c>
      <c r="E1704" s="97" t="s">
        <v>3842</v>
      </c>
      <c r="F1704" s="97"/>
      <c r="G1704" s="97"/>
      <c r="H1704" s="97" t="s">
        <v>515</v>
      </c>
      <c r="I1704" s="97" t="s">
        <v>8148</v>
      </c>
      <c r="J1704" s="97" t="s">
        <v>517</v>
      </c>
      <c r="K1704" s="97">
        <v>299375.75</v>
      </c>
      <c r="L1704" s="97">
        <v>121619.094</v>
      </c>
      <c r="M1704" s="97">
        <v>699304.65370000002</v>
      </c>
      <c r="N1704" s="97">
        <v>621669.7659</v>
      </c>
      <c r="O1704" s="97">
        <v>52.337636549999999</v>
      </c>
      <c r="P1704" s="97">
        <v>-6.5427663139999996</v>
      </c>
    </row>
    <row r="1705" spans="1:16" x14ac:dyDescent="0.3">
      <c r="A1705" s="97" t="s">
        <v>8149</v>
      </c>
      <c r="B1705" s="97" t="s">
        <v>8150</v>
      </c>
      <c r="C1705" s="97" t="s">
        <v>8150</v>
      </c>
      <c r="D1705" s="97" t="s">
        <v>8151</v>
      </c>
      <c r="E1705" s="97" t="s">
        <v>8152</v>
      </c>
      <c r="F1705" s="97" t="s">
        <v>2086</v>
      </c>
      <c r="G1705" s="97" t="s">
        <v>182</v>
      </c>
      <c r="H1705" s="97" t="s">
        <v>175</v>
      </c>
      <c r="I1705" s="97" t="s">
        <v>8153</v>
      </c>
      <c r="J1705" s="97" t="s">
        <v>177</v>
      </c>
      <c r="K1705" s="97">
        <v>322916.24400000001</v>
      </c>
      <c r="L1705" s="97">
        <v>245606.603</v>
      </c>
      <c r="M1705" s="97">
        <v>722840.73620000004</v>
      </c>
      <c r="N1705" s="97">
        <v>745630.44169999997</v>
      </c>
      <c r="O1705" s="97">
        <v>53.446418979999997</v>
      </c>
      <c r="P1705" s="97">
        <v>-6.1507516290000002</v>
      </c>
    </row>
    <row r="1706" spans="1:16" x14ac:dyDescent="0.3">
      <c r="A1706" s="97" t="s">
        <v>8154</v>
      </c>
      <c r="B1706" s="97" t="s">
        <v>8155</v>
      </c>
      <c r="C1706" s="97" t="s">
        <v>8156</v>
      </c>
      <c r="D1706" s="97" t="s">
        <v>8157</v>
      </c>
      <c r="E1706" s="97" t="s">
        <v>8158</v>
      </c>
      <c r="F1706" s="97" t="s">
        <v>679</v>
      </c>
      <c r="G1706" s="97"/>
      <c r="H1706" s="97" t="s">
        <v>151</v>
      </c>
      <c r="I1706" s="97" t="s">
        <v>8159</v>
      </c>
      <c r="J1706" s="97" t="s">
        <v>153</v>
      </c>
      <c r="K1706" s="97">
        <v>82875.445000000007</v>
      </c>
      <c r="L1706" s="97">
        <v>125965.227</v>
      </c>
      <c r="M1706" s="97">
        <v>482851.00199999998</v>
      </c>
      <c r="N1706" s="97">
        <v>626016.13060000003</v>
      </c>
      <c r="O1706" s="97">
        <v>52.37316715</v>
      </c>
      <c r="P1706" s="97">
        <v>-9.7204862080000005</v>
      </c>
    </row>
    <row r="1707" spans="1:16" x14ac:dyDescent="0.3">
      <c r="A1707" s="97" t="s">
        <v>8160</v>
      </c>
      <c r="B1707" s="97" t="s">
        <v>8161</v>
      </c>
      <c r="C1707" s="97" t="s">
        <v>8162</v>
      </c>
      <c r="D1707" s="97" t="s">
        <v>8163</v>
      </c>
      <c r="E1707" s="97" t="s">
        <v>3529</v>
      </c>
      <c r="F1707" s="97" t="s">
        <v>706</v>
      </c>
      <c r="G1707" s="97"/>
      <c r="H1707" s="97" t="s">
        <v>307</v>
      </c>
      <c r="I1707" s="97" t="s">
        <v>8164</v>
      </c>
      <c r="J1707" s="97" t="s">
        <v>309</v>
      </c>
      <c r="K1707" s="97">
        <v>183792.45300000001</v>
      </c>
      <c r="L1707" s="97">
        <v>225069.734</v>
      </c>
      <c r="M1707" s="97">
        <v>583746.80559999996</v>
      </c>
      <c r="N1707" s="97">
        <v>725098.73939999996</v>
      </c>
      <c r="O1707" s="97">
        <v>53.275966799999999</v>
      </c>
      <c r="P1707" s="97">
        <v>-8.2436896070000003</v>
      </c>
    </row>
    <row r="1708" spans="1:16" x14ac:dyDescent="0.3">
      <c r="A1708" s="97" t="s">
        <v>8165</v>
      </c>
      <c r="B1708" s="97" t="s">
        <v>8166</v>
      </c>
      <c r="C1708" s="97" t="s">
        <v>8166</v>
      </c>
      <c r="D1708" s="97" t="s">
        <v>2415</v>
      </c>
      <c r="E1708" s="97" t="s">
        <v>289</v>
      </c>
      <c r="F1708" s="97"/>
      <c r="G1708" s="97"/>
      <c r="H1708" s="97" t="s">
        <v>290</v>
      </c>
      <c r="I1708" s="97" t="s">
        <v>8167</v>
      </c>
      <c r="J1708" s="97" t="s">
        <v>292</v>
      </c>
      <c r="K1708" s="97">
        <v>292945.78100000002</v>
      </c>
      <c r="L1708" s="97">
        <v>197795.016</v>
      </c>
      <c r="M1708" s="97">
        <v>692876.47490000003</v>
      </c>
      <c r="N1708" s="97">
        <v>697829.31400000001</v>
      </c>
      <c r="O1708" s="97">
        <v>53.02308257</v>
      </c>
      <c r="P1708" s="97">
        <v>-6.6155927329999997</v>
      </c>
    </row>
    <row r="1709" spans="1:16" x14ac:dyDescent="0.3">
      <c r="A1709" s="97" t="s">
        <v>8168</v>
      </c>
      <c r="B1709" s="97" t="s">
        <v>8169</v>
      </c>
      <c r="C1709" s="97" t="s">
        <v>8170</v>
      </c>
      <c r="D1709" s="97" t="s">
        <v>8171</v>
      </c>
      <c r="E1709" s="97" t="s">
        <v>719</v>
      </c>
      <c r="F1709" s="97" t="s">
        <v>137</v>
      </c>
      <c r="G1709" s="97"/>
      <c r="H1709" s="97" t="s">
        <v>138</v>
      </c>
      <c r="I1709" s="97" t="s">
        <v>8172</v>
      </c>
      <c r="J1709" s="97" t="s">
        <v>140</v>
      </c>
      <c r="K1709" s="97">
        <v>151236.20300000001</v>
      </c>
      <c r="L1709" s="97">
        <v>87740.391000000003</v>
      </c>
      <c r="M1709" s="97">
        <v>551196.82689999999</v>
      </c>
      <c r="N1709" s="97">
        <v>587799.15599999996</v>
      </c>
      <c r="O1709" s="97">
        <v>52.040023689999998</v>
      </c>
      <c r="P1709" s="97">
        <v>-8.7113753210000002</v>
      </c>
    </row>
    <row r="1710" spans="1:16" x14ac:dyDescent="0.3">
      <c r="A1710" s="97" t="s">
        <v>8173</v>
      </c>
      <c r="B1710" s="97" t="s">
        <v>8174</v>
      </c>
      <c r="C1710" s="97" t="s">
        <v>8174</v>
      </c>
      <c r="D1710" s="97" t="s">
        <v>1095</v>
      </c>
      <c r="E1710" s="97" t="s">
        <v>306</v>
      </c>
      <c r="F1710" s="97"/>
      <c r="G1710" s="97"/>
      <c r="H1710" s="97" t="s">
        <v>466</v>
      </c>
      <c r="I1710" s="97" t="s">
        <v>8175</v>
      </c>
      <c r="J1710" s="97" t="s">
        <v>468</v>
      </c>
      <c r="K1710" s="97">
        <v>131843.65599999999</v>
      </c>
      <c r="L1710" s="97">
        <v>260394.891</v>
      </c>
      <c r="M1710" s="97">
        <v>531809.39029999997</v>
      </c>
      <c r="N1710" s="97">
        <v>760416.56350000005</v>
      </c>
      <c r="O1710" s="97">
        <v>53.589176850000001</v>
      </c>
      <c r="P1710" s="97">
        <v>-9.0299645290000008</v>
      </c>
    </row>
    <row r="1711" spans="1:16" x14ac:dyDescent="0.3">
      <c r="A1711" s="97" t="s">
        <v>8176</v>
      </c>
      <c r="B1711" s="97" t="s">
        <v>8177</v>
      </c>
      <c r="C1711" s="97" t="s">
        <v>8178</v>
      </c>
      <c r="D1711" s="97" t="s">
        <v>8179</v>
      </c>
      <c r="E1711" s="97" t="s">
        <v>674</v>
      </c>
      <c r="F1711" s="97"/>
      <c r="G1711" s="97"/>
      <c r="H1711" s="97" t="s">
        <v>466</v>
      </c>
      <c r="I1711" s="97" t="s">
        <v>7669</v>
      </c>
      <c r="J1711" s="97" t="s">
        <v>468</v>
      </c>
      <c r="K1711" s="97">
        <v>70169.539000000004</v>
      </c>
      <c r="L1711" s="97">
        <v>332495.09399999998</v>
      </c>
      <c r="M1711" s="97">
        <v>470148.94919999997</v>
      </c>
      <c r="N1711" s="97">
        <v>832501.55790000001</v>
      </c>
      <c r="O1711" s="97">
        <v>54.22491643</v>
      </c>
      <c r="P1711" s="97">
        <v>-9.9914005750000001</v>
      </c>
    </row>
    <row r="1712" spans="1:16" x14ac:dyDescent="0.3">
      <c r="A1712" s="97" t="s">
        <v>8180</v>
      </c>
      <c r="B1712" s="97" t="s">
        <v>8181</v>
      </c>
      <c r="C1712" s="97" t="s">
        <v>8182</v>
      </c>
      <c r="D1712" s="97" t="s">
        <v>8183</v>
      </c>
      <c r="E1712" s="97" t="s">
        <v>2086</v>
      </c>
      <c r="F1712" s="97" t="s">
        <v>182</v>
      </c>
      <c r="G1712" s="97"/>
      <c r="H1712" s="97" t="s">
        <v>175</v>
      </c>
      <c r="I1712" s="97" t="s">
        <v>8184</v>
      </c>
      <c r="J1712" s="97" t="s">
        <v>177</v>
      </c>
      <c r="K1712" s="97">
        <v>322067.016</v>
      </c>
      <c r="L1712" s="97">
        <v>245928.46799999999</v>
      </c>
      <c r="M1712" s="97">
        <v>721991.69290000002</v>
      </c>
      <c r="N1712" s="97">
        <v>745952.24190000002</v>
      </c>
      <c r="O1712" s="97">
        <v>53.449506550000002</v>
      </c>
      <c r="P1712" s="97">
        <v>-6.1634012079999998</v>
      </c>
    </row>
    <row r="1713" spans="1:16" x14ac:dyDescent="0.3">
      <c r="A1713" s="97" t="s">
        <v>8185</v>
      </c>
      <c r="B1713" s="97" t="s">
        <v>8186</v>
      </c>
      <c r="C1713" s="97" t="s">
        <v>8187</v>
      </c>
      <c r="D1713" s="97" t="s">
        <v>8188</v>
      </c>
      <c r="E1713" s="97" t="s">
        <v>246</v>
      </c>
      <c r="F1713" s="97"/>
      <c r="G1713" s="97"/>
      <c r="H1713" s="97" t="s">
        <v>247</v>
      </c>
      <c r="I1713" s="97" t="s">
        <v>8189</v>
      </c>
      <c r="J1713" s="97" t="s">
        <v>249</v>
      </c>
      <c r="K1713" s="97">
        <v>296884.06300000002</v>
      </c>
      <c r="L1713" s="97">
        <v>251972.234</v>
      </c>
      <c r="M1713" s="97">
        <v>696814.19680000003</v>
      </c>
      <c r="N1713" s="97">
        <v>751994.83970000001</v>
      </c>
      <c r="O1713" s="97">
        <v>53.509016979999998</v>
      </c>
      <c r="P1713" s="97">
        <v>-6.5404367600000004</v>
      </c>
    </row>
    <row r="1714" spans="1:16" x14ac:dyDescent="0.3">
      <c r="A1714" s="97" t="s">
        <v>8190</v>
      </c>
      <c r="B1714" s="97" t="s">
        <v>5297</v>
      </c>
      <c r="C1714" s="97" t="s">
        <v>8191</v>
      </c>
      <c r="D1714" s="97" t="s">
        <v>8192</v>
      </c>
      <c r="E1714" s="97" t="s">
        <v>8193</v>
      </c>
      <c r="F1714" s="97" t="s">
        <v>202</v>
      </c>
      <c r="G1714" s="97"/>
      <c r="H1714" s="97" t="s">
        <v>203</v>
      </c>
      <c r="I1714" s="97" t="s">
        <v>8194</v>
      </c>
      <c r="J1714" s="97" t="s">
        <v>205</v>
      </c>
      <c r="K1714" s="97">
        <v>269836.65600000002</v>
      </c>
      <c r="L1714" s="97">
        <v>229792.56299999999</v>
      </c>
      <c r="M1714" s="97">
        <v>669772.49820000003</v>
      </c>
      <c r="N1714" s="97">
        <v>729820.09100000001</v>
      </c>
      <c r="O1714" s="97">
        <v>53.314051689999999</v>
      </c>
      <c r="P1714" s="97">
        <v>-6.9529308439999999</v>
      </c>
    </row>
    <row r="1715" spans="1:16" x14ac:dyDescent="0.3">
      <c r="A1715" s="97" t="s">
        <v>8195</v>
      </c>
      <c r="B1715" s="97" t="s">
        <v>8196</v>
      </c>
      <c r="C1715" s="97" t="s">
        <v>8197</v>
      </c>
      <c r="D1715" s="97" t="s">
        <v>8198</v>
      </c>
      <c r="E1715" s="97" t="s">
        <v>8199</v>
      </c>
      <c r="F1715" s="97" t="s">
        <v>274</v>
      </c>
      <c r="G1715" s="97" t="s">
        <v>275</v>
      </c>
      <c r="H1715" s="97" t="s">
        <v>276</v>
      </c>
      <c r="I1715" s="97" t="s">
        <v>8200</v>
      </c>
      <c r="J1715" s="97" t="s">
        <v>278</v>
      </c>
      <c r="K1715" s="97">
        <v>234370.09400000001</v>
      </c>
      <c r="L1715" s="97">
        <v>256677.141</v>
      </c>
      <c r="M1715" s="97">
        <v>634313.71970000002</v>
      </c>
      <c r="N1715" s="97">
        <v>756699.06610000005</v>
      </c>
      <c r="O1715" s="97">
        <v>53.559080960000003</v>
      </c>
      <c r="P1715" s="97">
        <v>-7.4820928020000004</v>
      </c>
    </row>
    <row r="1716" spans="1:16" x14ac:dyDescent="0.3">
      <c r="A1716" s="97" t="s">
        <v>8201</v>
      </c>
      <c r="B1716" s="97" t="s">
        <v>2839</v>
      </c>
      <c r="C1716" s="97" t="s">
        <v>8202</v>
      </c>
      <c r="D1716" s="97" t="s">
        <v>8203</v>
      </c>
      <c r="E1716" s="97" t="s">
        <v>8057</v>
      </c>
      <c r="F1716" s="97" t="s">
        <v>706</v>
      </c>
      <c r="G1716" s="97"/>
      <c r="H1716" s="97" t="s">
        <v>307</v>
      </c>
      <c r="I1716" s="97" t="s">
        <v>8204</v>
      </c>
      <c r="J1716" s="97" t="s">
        <v>309</v>
      </c>
      <c r="K1716" s="97">
        <v>167460.78099999999</v>
      </c>
      <c r="L1716" s="97">
        <v>227949.609</v>
      </c>
      <c r="M1716" s="97">
        <v>567418.66740000003</v>
      </c>
      <c r="N1716" s="97">
        <v>727978.08149999997</v>
      </c>
      <c r="O1716" s="97">
        <v>53.301091040000003</v>
      </c>
      <c r="P1716" s="97">
        <v>-8.4887907970000001</v>
      </c>
    </row>
    <row r="1717" spans="1:16" x14ac:dyDescent="0.3">
      <c r="A1717" s="97" t="s">
        <v>8205</v>
      </c>
      <c r="B1717" s="97" t="s">
        <v>8206</v>
      </c>
      <c r="C1717" s="97" t="s">
        <v>8207</v>
      </c>
      <c r="D1717" s="97" t="s">
        <v>8208</v>
      </c>
      <c r="E1717" s="97" t="s">
        <v>3152</v>
      </c>
      <c r="F1717" s="97" t="s">
        <v>3153</v>
      </c>
      <c r="G1717" s="97">
        <v>103</v>
      </c>
      <c r="H1717" s="97" t="s">
        <v>175</v>
      </c>
      <c r="I1717" s="97" t="s">
        <v>8209</v>
      </c>
      <c r="J1717" s="97" t="s">
        <v>198</v>
      </c>
      <c r="K1717" s="97">
        <v>320044.82199999999</v>
      </c>
      <c r="L1717" s="97">
        <v>236315.231</v>
      </c>
      <c r="M1717" s="97">
        <v>719969.88340000005</v>
      </c>
      <c r="N1717" s="97">
        <v>736341.08669999999</v>
      </c>
      <c r="O1717" s="97">
        <v>53.363639470000003</v>
      </c>
      <c r="P1717" s="97">
        <v>-6.1974771769999997</v>
      </c>
    </row>
    <row r="1718" spans="1:16" x14ac:dyDescent="0.3">
      <c r="A1718" s="97" t="s">
        <v>8210</v>
      </c>
      <c r="B1718" s="97" t="s">
        <v>8211</v>
      </c>
      <c r="C1718" s="97" t="s">
        <v>8212</v>
      </c>
      <c r="D1718" s="97" t="s">
        <v>8213</v>
      </c>
      <c r="E1718" s="97" t="s">
        <v>540</v>
      </c>
      <c r="F1718" s="97"/>
      <c r="G1718" s="97"/>
      <c r="H1718" s="97" t="s">
        <v>540</v>
      </c>
      <c r="I1718" s="97" t="s">
        <v>8214</v>
      </c>
      <c r="J1718" s="97" t="s">
        <v>542</v>
      </c>
      <c r="K1718" s="97">
        <v>162866.21900000001</v>
      </c>
      <c r="L1718" s="97">
        <v>156449.17199999999</v>
      </c>
      <c r="M1718" s="97">
        <v>562824.71030000004</v>
      </c>
      <c r="N1718" s="97">
        <v>656493.0736</v>
      </c>
      <c r="O1718" s="97">
        <v>52.658348420000003</v>
      </c>
      <c r="P1718" s="97">
        <v>-8.5494951619999995</v>
      </c>
    </row>
    <row r="1719" spans="1:16" x14ac:dyDescent="0.3">
      <c r="A1719" s="97" t="s">
        <v>8215</v>
      </c>
      <c r="B1719" s="97" t="s">
        <v>8216</v>
      </c>
      <c r="C1719" s="97" t="s">
        <v>8217</v>
      </c>
      <c r="D1719" s="97" t="s">
        <v>8218</v>
      </c>
      <c r="E1719" s="97" t="s">
        <v>605</v>
      </c>
      <c r="F1719" s="97" t="s">
        <v>158</v>
      </c>
      <c r="G1719" s="97"/>
      <c r="H1719" s="97" t="s">
        <v>159</v>
      </c>
      <c r="I1719" s="97" t="s">
        <v>8219</v>
      </c>
      <c r="J1719" s="97" t="s">
        <v>430</v>
      </c>
      <c r="K1719" s="97">
        <v>172987.109</v>
      </c>
      <c r="L1719" s="97">
        <v>162540.95300000001</v>
      </c>
      <c r="M1719" s="97">
        <v>572943.45310000004</v>
      </c>
      <c r="N1719" s="97">
        <v>662583.48770000006</v>
      </c>
      <c r="O1719" s="97">
        <v>52.713686369999998</v>
      </c>
      <c r="P1719" s="97">
        <v>-8.4004331650000008</v>
      </c>
    </row>
    <row r="1720" spans="1:16" x14ac:dyDescent="0.3">
      <c r="A1720" s="97" t="s">
        <v>8220</v>
      </c>
      <c r="B1720" s="97" t="s">
        <v>8221</v>
      </c>
      <c r="C1720" s="97" t="s">
        <v>4274</v>
      </c>
      <c r="D1720" s="97" t="s">
        <v>1471</v>
      </c>
      <c r="E1720" s="97" t="s">
        <v>436</v>
      </c>
      <c r="F1720" s="97"/>
      <c r="G1720" s="97"/>
      <c r="H1720" s="97" t="s">
        <v>437</v>
      </c>
      <c r="I1720" s="97" t="s">
        <v>8222</v>
      </c>
      <c r="J1720" s="97" t="s">
        <v>439</v>
      </c>
      <c r="K1720" s="97">
        <v>187987.3</v>
      </c>
      <c r="L1720" s="97">
        <v>361460</v>
      </c>
      <c r="M1720" s="97">
        <v>587941.47660000005</v>
      </c>
      <c r="N1720" s="97">
        <v>861459.59539999999</v>
      </c>
      <c r="O1720" s="97">
        <v>54.501425830000002</v>
      </c>
      <c r="P1720" s="97">
        <v>-8.1861644790000003</v>
      </c>
    </row>
    <row r="1721" spans="1:16" x14ac:dyDescent="0.3">
      <c r="A1721" s="97" t="s">
        <v>8223</v>
      </c>
      <c r="B1721" s="97" t="s">
        <v>8224</v>
      </c>
      <c r="C1721" s="97" t="s">
        <v>8225</v>
      </c>
      <c r="D1721" s="97" t="s">
        <v>8226</v>
      </c>
      <c r="E1721" s="97" t="s">
        <v>8227</v>
      </c>
      <c r="F1721" s="97" t="s">
        <v>407</v>
      </c>
      <c r="G1721" s="97" t="s">
        <v>246</v>
      </c>
      <c r="H1721" s="97" t="s">
        <v>247</v>
      </c>
      <c r="I1721" s="97" t="s">
        <v>8228</v>
      </c>
      <c r="J1721" s="97" t="s">
        <v>249</v>
      </c>
      <c r="K1721" s="97">
        <v>271487.93699999998</v>
      </c>
      <c r="L1721" s="97">
        <v>289598.08100000001</v>
      </c>
      <c r="M1721" s="97">
        <v>671423.74199999997</v>
      </c>
      <c r="N1721" s="97">
        <v>789612.7156</v>
      </c>
      <c r="O1721" s="97">
        <v>53.851066930000002</v>
      </c>
      <c r="P1721" s="97">
        <v>-6.9144763310000004</v>
      </c>
    </row>
    <row r="1722" spans="1:16" x14ac:dyDescent="0.3">
      <c r="A1722" s="97" t="s">
        <v>8229</v>
      </c>
      <c r="B1722" s="97" t="s">
        <v>8230</v>
      </c>
      <c r="C1722" s="97" t="s">
        <v>8230</v>
      </c>
      <c r="D1722" s="97" t="s">
        <v>8231</v>
      </c>
      <c r="E1722" s="97" t="s">
        <v>993</v>
      </c>
      <c r="F1722" s="97" t="s">
        <v>246</v>
      </c>
      <c r="G1722" s="97"/>
      <c r="H1722" s="97" t="s">
        <v>247</v>
      </c>
      <c r="I1722" s="97" t="s">
        <v>8232</v>
      </c>
      <c r="J1722" s="97" t="s">
        <v>249</v>
      </c>
      <c r="K1722" s="97">
        <v>274604</v>
      </c>
      <c r="L1722" s="97">
        <v>251943.734</v>
      </c>
      <c r="M1722" s="97">
        <v>674538.93319999997</v>
      </c>
      <c r="N1722" s="97">
        <v>751966.46440000006</v>
      </c>
      <c r="O1722" s="97">
        <v>53.512390000000003</v>
      </c>
      <c r="P1722" s="97">
        <v>-6.8761821000000003</v>
      </c>
    </row>
    <row r="1723" spans="1:16" x14ac:dyDescent="0.3">
      <c r="A1723" s="97" t="s">
        <v>8233</v>
      </c>
      <c r="B1723" s="97" t="s">
        <v>8234</v>
      </c>
      <c r="C1723" s="97" t="s">
        <v>8235</v>
      </c>
      <c r="D1723" s="97" t="s">
        <v>8236</v>
      </c>
      <c r="E1723" s="97" t="s">
        <v>223</v>
      </c>
      <c r="F1723" s="97" t="s">
        <v>224</v>
      </c>
      <c r="G1723" s="97"/>
      <c r="H1723" s="97" t="s">
        <v>225</v>
      </c>
      <c r="I1723" s="97" t="s">
        <v>8237</v>
      </c>
      <c r="J1723" s="97" t="s">
        <v>227</v>
      </c>
      <c r="K1723" s="97">
        <v>308709.45500000002</v>
      </c>
      <c r="L1723" s="97">
        <v>275847.473</v>
      </c>
      <c r="M1723" s="97">
        <v>708637.16839999997</v>
      </c>
      <c r="N1723" s="97">
        <v>775864.87210000004</v>
      </c>
      <c r="O1723" s="97">
        <v>53.721128919999998</v>
      </c>
      <c r="P1723" s="97">
        <v>-6.3539491510000001</v>
      </c>
    </row>
    <row r="1724" spans="1:16" x14ac:dyDescent="0.3">
      <c r="A1724" s="97" t="s">
        <v>8238</v>
      </c>
      <c r="B1724" s="97" t="s">
        <v>8239</v>
      </c>
      <c r="C1724" s="97" t="s">
        <v>8240</v>
      </c>
      <c r="D1724" s="97" t="s">
        <v>8240</v>
      </c>
      <c r="E1724" s="97" t="s">
        <v>144</v>
      </c>
      <c r="F1724" s="97" t="s">
        <v>137</v>
      </c>
      <c r="G1724" s="97"/>
      <c r="H1724" s="97" t="s">
        <v>138</v>
      </c>
      <c r="I1724" s="97" t="s">
        <v>8241</v>
      </c>
      <c r="J1724" s="97" t="s">
        <v>140</v>
      </c>
      <c r="K1724" s="97">
        <v>197568.53099999999</v>
      </c>
      <c r="L1724" s="97">
        <v>66874.726999999999</v>
      </c>
      <c r="M1724" s="97">
        <v>597519.06429999997</v>
      </c>
      <c r="N1724" s="97">
        <v>566937.73450000002</v>
      </c>
      <c r="O1724" s="97">
        <v>51.854640860000003</v>
      </c>
      <c r="P1724" s="97">
        <v>-8.0360141340000002</v>
      </c>
    </row>
    <row r="1725" spans="1:16" x14ac:dyDescent="0.3">
      <c r="A1725" s="97" t="s">
        <v>8242</v>
      </c>
      <c r="B1725" s="97" t="s">
        <v>8243</v>
      </c>
      <c r="C1725" s="97" t="s">
        <v>8244</v>
      </c>
      <c r="D1725" s="97" t="s">
        <v>1557</v>
      </c>
      <c r="E1725" s="97" t="s">
        <v>586</v>
      </c>
      <c r="F1725" s="97"/>
      <c r="G1725" s="97"/>
      <c r="H1725" s="97" t="s">
        <v>540</v>
      </c>
      <c r="I1725" s="97" t="s">
        <v>8245</v>
      </c>
      <c r="J1725" s="97" t="s">
        <v>542</v>
      </c>
      <c r="K1725" s="97">
        <v>128193.98299999999</v>
      </c>
      <c r="L1725" s="97">
        <v>134070.13</v>
      </c>
      <c r="M1725" s="97">
        <v>528159.82169999997</v>
      </c>
      <c r="N1725" s="97">
        <v>634119.0405</v>
      </c>
      <c r="O1725" s="97">
        <v>52.453799170000003</v>
      </c>
      <c r="P1725" s="97">
        <v>-9.0569679220000001</v>
      </c>
    </row>
    <row r="1726" spans="1:16" x14ac:dyDescent="0.3">
      <c r="A1726" s="97" t="s">
        <v>8246</v>
      </c>
      <c r="B1726" s="97" t="s">
        <v>8247</v>
      </c>
      <c r="C1726" s="97" t="s">
        <v>8248</v>
      </c>
      <c r="D1726" s="97" t="s">
        <v>8249</v>
      </c>
      <c r="E1726" s="97" t="s">
        <v>8250</v>
      </c>
      <c r="F1726" s="97" t="s">
        <v>1110</v>
      </c>
      <c r="G1726" s="97" t="s">
        <v>4105</v>
      </c>
      <c r="H1726" s="97" t="s">
        <v>225</v>
      </c>
      <c r="I1726" s="97" t="s">
        <v>8251</v>
      </c>
      <c r="J1726" s="97" t="s">
        <v>227</v>
      </c>
      <c r="K1726" s="97">
        <v>308761.96899999998</v>
      </c>
      <c r="L1726" s="97">
        <v>291633.18800000002</v>
      </c>
      <c r="M1726" s="97">
        <v>708689.75490000006</v>
      </c>
      <c r="N1726" s="97">
        <v>791647.18590000004</v>
      </c>
      <c r="O1726" s="97">
        <v>53.862883019999998</v>
      </c>
      <c r="P1726" s="97">
        <v>-6.3475890709999998</v>
      </c>
    </row>
    <row r="1727" spans="1:16" x14ac:dyDescent="0.3">
      <c r="A1727" s="97" t="s">
        <v>8252</v>
      </c>
      <c r="B1727" s="97" t="s">
        <v>8253</v>
      </c>
      <c r="C1727" s="97" t="s">
        <v>8254</v>
      </c>
      <c r="D1727" s="97" t="s">
        <v>8255</v>
      </c>
      <c r="E1727" s="97" t="s">
        <v>8256</v>
      </c>
      <c r="F1727" s="97" t="s">
        <v>8257</v>
      </c>
      <c r="G1727" s="97"/>
      <c r="H1727" s="97" t="s">
        <v>175</v>
      </c>
      <c r="I1727" s="97" t="s">
        <v>8258</v>
      </c>
      <c r="J1727" s="97" t="s">
        <v>184</v>
      </c>
      <c r="K1727" s="97">
        <v>313507.59399999998</v>
      </c>
      <c r="L1727" s="97">
        <v>225592.81299999999</v>
      </c>
      <c r="M1727" s="97">
        <v>713434.00670000003</v>
      </c>
      <c r="N1727" s="97">
        <v>725621.01329999999</v>
      </c>
      <c r="O1727" s="97">
        <v>53.268783259999999</v>
      </c>
      <c r="P1727" s="97">
        <v>-6.2994614630000001</v>
      </c>
    </row>
    <row r="1728" spans="1:16" x14ac:dyDescent="0.3">
      <c r="A1728" s="97" t="s">
        <v>8259</v>
      </c>
      <c r="B1728" s="97" t="s">
        <v>8260</v>
      </c>
      <c r="C1728" s="97" t="s">
        <v>8261</v>
      </c>
      <c r="D1728" s="97" t="s">
        <v>8262</v>
      </c>
      <c r="E1728" s="97" t="s">
        <v>1034</v>
      </c>
      <c r="F1728" s="97" t="s">
        <v>182</v>
      </c>
      <c r="G1728" s="97">
        <v>134</v>
      </c>
      <c r="H1728" s="97" t="s">
        <v>175</v>
      </c>
      <c r="I1728" s="97" t="s">
        <v>8263</v>
      </c>
      <c r="J1728" s="97" t="s">
        <v>659</v>
      </c>
      <c r="K1728" s="97">
        <v>319730.17599999998</v>
      </c>
      <c r="L1728" s="97">
        <v>228238.29699999999</v>
      </c>
      <c r="M1728" s="97">
        <v>719655.26229999994</v>
      </c>
      <c r="N1728" s="97">
        <v>728265.89439999999</v>
      </c>
      <c r="O1728" s="97">
        <v>53.291175039999999</v>
      </c>
      <c r="P1728" s="97">
        <v>-6.2052493550000003</v>
      </c>
    </row>
    <row r="1729" spans="1:16" x14ac:dyDescent="0.3">
      <c r="A1729" s="97" t="s">
        <v>8264</v>
      </c>
      <c r="B1729" s="97" t="s">
        <v>3876</v>
      </c>
      <c r="C1729" s="97" t="s">
        <v>8265</v>
      </c>
      <c r="D1729" s="97" t="s">
        <v>8266</v>
      </c>
      <c r="E1729" s="97" t="s">
        <v>533</v>
      </c>
      <c r="F1729" s="97" t="s">
        <v>137</v>
      </c>
      <c r="G1729" s="97"/>
      <c r="H1729" s="97" t="s">
        <v>138</v>
      </c>
      <c r="I1729" s="97" t="s">
        <v>8267</v>
      </c>
      <c r="J1729" s="97" t="s">
        <v>140</v>
      </c>
      <c r="K1729" s="97">
        <v>184782.40599999999</v>
      </c>
      <c r="L1729" s="97">
        <v>99084.366999999998</v>
      </c>
      <c r="M1729" s="97">
        <v>584735.86690000002</v>
      </c>
      <c r="N1729" s="97">
        <v>599140.50679999997</v>
      </c>
      <c r="O1729" s="97">
        <v>52.143905660000001</v>
      </c>
      <c r="P1729" s="97">
        <v>-8.2230124260000004</v>
      </c>
    </row>
    <row r="1730" spans="1:16" x14ac:dyDescent="0.3">
      <c r="A1730" s="97" t="s">
        <v>8268</v>
      </c>
      <c r="B1730" s="97" t="s">
        <v>8269</v>
      </c>
      <c r="C1730" s="97" t="s">
        <v>8270</v>
      </c>
      <c r="D1730" s="97" t="s">
        <v>8271</v>
      </c>
      <c r="E1730" s="97" t="s">
        <v>3852</v>
      </c>
      <c r="F1730" s="97" t="s">
        <v>436</v>
      </c>
      <c r="G1730" s="97"/>
      <c r="H1730" s="97" t="s">
        <v>437</v>
      </c>
      <c r="I1730" s="97" t="s">
        <v>8272</v>
      </c>
      <c r="J1730" s="97" t="s">
        <v>439</v>
      </c>
      <c r="K1730" s="97">
        <v>229797.53099999999</v>
      </c>
      <c r="L1730" s="97">
        <v>395297.68800000002</v>
      </c>
      <c r="M1730" s="97">
        <v>629742.87930000003</v>
      </c>
      <c r="N1730" s="97">
        <v>895289.77069999999</v>
      </c>
      <c r="O1730" s="97">
        <v>54.804650289999998</v>
      </c>
      <c r="P1730" s="97">
        <v>-7.5373844019999998</v>
      </c>
    </row>
    <row r="1731" spans="1:16" x14ac:dyDescent="0.3">
      <c r="A1731" s="97" t="s">
        <v>8273</v>
      </c>
      <c r="B1731" s="97" t="s">
        <v>8274</v>
      </c>
      <c r="C1731" s="97" t="s">
        <v>8275</v>
      </c>
      <c r="D1731" s="97" t="s">
        <v>729</v>
      </c>
      <c r="E1731" s="97" t="s">
        <v>611</v>
      </c>
      <c r="F1731" s="97"/>
      <c r="G1731" s="97"/>
      <c r="H1731" s="97" t="s">
        <v>612</v>
      </c>
      <c r="I1731" s="97" t="s">
        <v>8276</v>
      </c>
      <c r="J1731" s="97" t="s">
        <v>614</v>
      </c>
      <c r="K1731" s="97">
        <v>133937.51</v>
      </c>
      <c r="L1731" s="97">
        <v>177252.79500000001</v>
      </c>
      <c r="M1731" s="97">
        <v>533902.34550000005</v>
      </c>
      <c r="N1731" s="97">
        <v>677292.37100000004</v>
      </c>
      <c r="O1731" s="97">
        <v>52.842508840000001</v>
      </c>
      <c r="P1731" s="97">
        <v>-8.9811394900000003</v>
      </c>
    </row>
    <row r="1732" spans="1:16" x14ac:dyDescent="0.3">
      <c r="A1732" s="97" t="s">
        <v>8277</v>
      </c>
      <c r="B1732" s="97" t="s">
        <v>8278</v>
      </c>
      <c r="C1732" s="97" t="s">
        <v>8278</v>
      </c>
      <c r="D1732" s="97" t="s">
        <v>8279</v>
      </c>
      <c r="E1732" s="97" t="s">
        <v>4444</v>
      </c>
      <c r="F1732" s="97" t="s">
        <v>2226</v>
      </c>
      <c r="G1732" s="97"/>
      <c r="H1732" s="97" t="s">
        <v>175</v>
      </c>
      <c r="I1732" s="97" t="s">
        <v>8280</v>
      </c>
      <c r="J1732" s="97" t="s">
        <v>177</v>
      </c>
      <c r="K1732" s="97">
        <v>321539.25</v>
      </c>
      <c r="L1732" s="97">
        <v>254787.84400000001</v>
      </c>
      <c r="M1732" s="97">
        <v>721464.08759999997</v>
      </c>
      <c r="N1732" s="97">
        <v>754809.7121</v>
      </c>
      <c r="O1732" s="97">
        <v>53.529187219999997</v>
      </c>
      <c r="P1732" s="97">
        <v>-6.1679134839999996</v>
      </c>
    </row>
    <row r="1733" spans="1:16" x14ac:dyDescent="0.3">
      <c r="A1733" s="97" t="s">
        <v>8281</v>
      </c>
      <c r="B1733" s="97" t="s">
        <v>8282</v>
      </c>
      <c r="C1733" s="97" t="s">
        <v>8283</v>
      </c>
      <c r="D1733" s="97" t="s">
        <v>8284</v>
      </c>
      <c r="E1733" s="97" t="s">
        <v>7085</v>
      </c>
      <c r="F1733" s="97" t="s">
        <v>246</v>
      </c>
      <c r="G1733" s="97"/>
      <c r="H1733" s="97" t="s">
        <v>247</v>
      </c>
      <c r="I1733" s="97" t="s">
        <v>8285</v>
      </c>
      <c r="J1733" s="97" t="s">
        <v>249</v>
      </c>
      <c r="K1733" s="97">
        <v>299264.25</v>
      </c>
      <c r="L1733" s="97">
        <v>261036.68799999999</v>
      </c>
      <c r="M1733" s="97">
        <v>699193.91929999995</v>
      </c>
      <c r="N1733" s="97">
        <v>761057.32819999999</v>
      </c>
      <c r="O1733" s="97">
        <v>53.58998699</v>
      </c>
      <c r="P1733" s="97">
        <v>-6.5017001170000004</v>
      </c>
    </row>
    <row r="1734" spans="1:16" x14ac:dyDescent="0.3">
      <c r="A1734" s="97" t="s">
        <v>8286</v>
      </c>
      <c r="B1734" s="97" t="s">
        <v>280</v>
      </c>
      <c r="C1734" s="97" t="s">
        <v>8287</v>
      </c>
      <c r="D1734" s="97" t="s">
        <v>8288</v>
      </c>
      <c r="E1734" s="97" t="s">
        <v>8289</v>
      </c>
      <c r="F1734" s="97" t="s">
        <v>418</v>
      </c>
      <c r="G1734" s="97" t="s">
        <v>4105</v>
      </c>
      <c r="H1734" s="97" t="s">
        <v>225</v>
      </c>
      <c r="I1734" s="97" t="s">
        <v>8290</v>
      </c>
      <c r="J1734" s="97" t="s">
        <v>227</v>
      </c>
      <c r="K1734" s="97">
        <v>313131.81300000002</v>
      </c>
      <c r="L1734" s="97">
        <v>315915.90600000002</v>
      </c>
      <c r="M1734" s="97">
        <v>713058.78659999999</v>
      </c>
      <c r="N1734" s="97">
        <v>815924.64899999998</v>
      </c>
      <c r="O1734" s="97">
        <v>54.080008479999996</v>
      </c>
      <c r="P1734" s="97">
        <v>-6.2721996820000001</v>
      </c>
    </row>
    <row r="1735" spans="1:16" x14ac:dyDescent="0.3">
      <c r="A1735" s="97" t="s">
        <v>8291</v>
      </c>
      <c r="B1735" s="97" t="s">
        <v>8292</v>
      </c>
      <c r="C1735" s="97" t="s">
        <v>8292</v>
      </c>
      <c r="D1735" s="97" t="s">
        <v>8293</v>
      </c>
      <c r="E1735" s="97" t="s">
        <v>2471</v>
      </c>
      <c r="F1735" s="97" t="s">
        <v>5515</v>
      </c>
      <c r="G1735" s="97"/>
      <c r="H1735" s="97" t="s">
        <v>546</v>
      </c>
      <c r="I1735" s="97" t="s">
        <v>8294</v>
      </c>
      <c r="J1735" s="97" t="s">
        <v>548</v>
      </c>
      <c r="K1735" s="97">
        <v>169443.766</v>
      </c>
      <c r="L1735" s="97">
        <v>303791.46899999998</v>
      </c>
      <c r="M1735" s="97">
        <v>569401.63100000005</v>
      </c>
      <c r="N1735" s="97">
        <v>803803.58920000005</v>
      </c>
      <c r="O1735" s="97">
        <v>53.982591370000002</v>
      </c>
      <c r="P1735" s="97">
        <v>-8.4665018490000001</v>
      </c>
    </row>
    <row r="1736" spans="1:16" x14ac:dyDescent="0.3">
      <c r="A1736" s="97" t="s">
        <v>8295</v>
      </c>
      <c r="B1736" s="97" t="s">
        <v>8296</v>
      </c>
      <c r="C1736" s="97" t="s">
        <v>8296</v>
      </c>
      <c r="D1736" s="97" t="s">
        <v>8297</v>
      </c>
      <c r="E1736" s="97" t="s">
        <v>506</v>
      </c>
      <c r="F1736" s="97" t="s">
        <v>202</v>
      </c>
      <c r="G1736" s="97"/>
      <c r="H1736" s="97" t="s">
        <v>203</v>
      </c>
      <c r="I1736" s="97" t="s">
        <v>8298</v>
      </c>
      <c r="J1736" s="97" t="s">
        <v>205</v>
      </c>
      <c r="K1736" s="97">
        <v>287030.81300000002</v>
      </c>
      <c r="L1736" s="97">
        <v>214078.54699999999</v>
      </c>
      <c r="M1736" s="97">
        <v>686962.86769999994</v>
      </c>
      <c r="N1736" s="97">
        <v>714109.36860000005</v>
      </c>
      <c r="O1736" s="97">
        <v>53.170351949999997</v>
      </c>
      <c r="P1736" s="97">
        <v>-6.6993100410000004</v>
      </c>
    </row>
    <row r="1737" spans="1:16" x14ac:dyDescent="0.3">
      <c r="A1737" s="97" t="s">
        <v>8299</v>
      </c>
      <c r="B1737" s="97" t="s">
        <v>608</v>
      </c>
      <c r="C1737" s="97" t="s">
        <v>1496</v>
      </c>
      <c r="D1737" s="97" t="s">
        <v>6136</v>
      </c>
      <c r="E1737" s="97" t="s">
        <v>5944</v>
      </c>
      <c r="F1737" s="97" t="s">
        <v>8300</v>
      </c>
      <c r="G1737" s="97"/>
      <c r="H1737" s="97" t="s">
        <v>247</v>
      </c>
      <c r="I1737" s="97" t="s">
        <v>8301</v>
      </c>
      <c r="J1737" s="97" t="s">
        <v>249</v>
      </c>
      <c r="K1737" s="97">
        <v>286591.11499999999</v>
      </c>
      <c r="L1737" s="97">
        <v>267929.88099999999</v>
      </c>
      <c r="M1737" s="97">
        <v>686523.55099999998</v>
      </c>
      <c r="N1737" s="97">
        <v>767949.10349999997</v>
      </c>
      <c r="O1737" s="97">
        <v>53.654146949999998</v>
      </c>
      <c r="P1737" s="97">
        <v>-6.6911096639999998</v>
      </c>
    </row>
    <row r="1738" spans="1:16" x14ac:dyDescent="0.3">
      <c r="A1738" s="97" t="s">
        <v>8302</v>
      </c>
      <c r="B1738" s="97" t="s">
        <v>8303</v>
      </c>
      <c r="C1738" s="97" t="s">
        <v>8304</v>
      </c>
      <c r="D1738" s="97" t="s">
        <v>8305</v>
      </c>
      <c r="E1738" s="97" t="s">
        <v>1068</v>
      </c>
      <c r="F1738" s="97" t="s">
        <v>2226</v>
      </c>
      <c r="G1738" s="97"/>
      <c r="H1738" s="97" t="s">
        <v>175</v>
      </c>
      <c r="I1738" s="97" t="s">
        <v>8306</v>
      </c>
      <c r="J1738" s="97" t="s">
        <v>659</v>
      </c>
      <c r="K1738" s="97">
        <v>320015.18400000001</v>
      </c>
      <c r="L1738" s="97">
        <v>229821.88399999999</v>
      </c>
      <c r="M1738" s="97">
        <v>719940.21730000002</v>
      </c>
      <c r="N1738" s="97">
        <v>729849.13870000001</v>
      </c>
      <c r="O1738" s="97">
        <v>53.30533226</v>
      </c>
      <c r="P1738" s="97">
        <v>-6.2003796209999997</v>
      </c>
    </row>
    <row r="1739" spans="1:16" x14ac:dyDescent="0.3">
      <c r="A1739" s="97" t="s">
        <v>8307</v>
      </c>
      <c r="B1739" s="97" t="s">
        <v>8308</v>
      </c>
      <c r="C1739" s="97" t="s">
        <v>8309</v>
      </c>
      <c r="D1739" s="97" t="s">
        <v>8310</v>
      </c>
      <c r="E1739" s="97" t="s">
        <v>1820</v>
      </c>
      <c r="F1739" s="97" t="s">
        <v>1821</v>
      </c>
      <c r="G1739" s="97"/>
      <c r="H1739" s="97" t="s">
        <v>175</v>
      </c>
      <c r="I1739" s="97" t="s">
        <v>8311</v>
      </c>
      <c r="J1739" s="97" t="s">
        <v>198</v>
      </c>
      <c r="K1739" s="97">
        <v>309578.25199999998</v>
      </c>
      <c r="L1739" s="97">
        <v>235220.774</v>
      </c>
      <c r="M1739" s="97">
        <v>709505.56220000004</v>
      </c>
      <c r="N1739" s="97">
        <v>735246.92110000004</v>
      </c>
      <c r="O1739" s="97">
        <v>53.35608062</v>
      </c>
      <c r="P1739" s="97">
        <v>-6.3550056550000003</v>
      </c>
    </row>
    <row r="1740" spans="1:16" x14ac:dyDescent="0.3">
      <c r="A1740" s="97" t="s">
        <v>8312</v>
      </c>
      <c r="B1740" s="97" t="s">
        <v>8313</v>
      </c>
      <c r="C1740" s="97" t="s">
        <v>8314</v>
      </c>
      <c r="D1740" s="97" t="s">
        <v>8315</v>
      </c>
      <c r="E1740" s="97" t="s">
        <v>137</v>
      </c>
      <c r="F1740" s="97"/>
      <c r="G1740" s="97"/>
      <c r="H1740" s="97" t="s">
        <v>138</v>
      </c>
      <c r="I1740" s="97" t="s">
        <v>8316</v>
      </c>
      <c r="J1740" s="97" t="s">
        <v>140</v>
      </c>
      <c r="K1740" s="97">
        <v>139351.875</v>
      </c>
      <c r="L1740" s="97">
        <v>66205.766000000003</v>
      </c>
      <c r="M1740" s="97">
        <v>539314.94099999999</v>
      </c>
      <c r="N1740" s="97">
        <v>566269.23389999999</v>
      </c>
      <c r="O1740" s="97">
        <v>51.845339969999998</v>
      </c>
      <c r="P1740" s="97">
        <v>-8.8807522500000005</v>
      </c>
    </row>
    <row r="1741" spans="1:16" x14ac:dyDescent="0.3">
      <c r="A1741" s="97" t="s">
        <v>8317</v>
      </c>
      <c r="B1741" s="97" t="s">
        <v>8318</v>
      </c>
      <c r="C1741" s="97" t="s">
        <v>8319</v>
      </c>
      <c r="D1741" s="97" t="s">
        <v>8320</v>
      </c>
      <c r="E1741" s="97" t="s">
        <v>8321</v>
      </c>
      <c r="F1741" s="97">
        <v>105</v>
      </c>
      <c r="G1741" s="97"/>
      <c r="H1741" s="97" t="s">
        <v>175</v>
      </c>
      <c r="I1741" s="97" t="s">
        <v>8322</v>
      </c>
      <c r="J1741" s="97" t="s">
        <v>198</v>
      </c>
      <c r="K1741" s="97">
        <v>321376.33399999997</v>
      </c>
      <c r="L1741" s="97">
        <v>238001.95199999999</v>
      </c>
      <c r="M1741" s="97">
        <v>721301.1176</v>
      </c>
      <c r="N1741" s="97">
        <v>738027.43720000004</v>
      </c>
      <c r="O1741" s="97">
        <v>53.378483189999997</v>
      </c>
      <c r="P1741" s="97">
        <v>-6.1768398250000001</v>
      </c>
    </row>
    <row r="1742" spans="1:16" x14ac:dyDescent="0.3">
      <c r="A1742" s="97" t="s">
        <v>8323</v>
      </c>
      <c r="B1742" s="97" t="s">
        <v>8324</v>
      </c>
      <c r="C1742" s="97" t="s">
        <v>8325</v>
      </c>
      <c r="D1742" s="97" t="s">
        <v>8326</v>
      </c>
      <c r="E1742" s="97" t="s">
        <v>8320</v>
      </c>
      <c r="F1742" s="97" t="s">
        <v>8327</v>
      </c>
      <c r="G1742" s="97">
        <v>105</v>
      </c>
      <c r="H1742" s="97" t="s">
        <v>175</v>
      </c>
      <c r="I1742" s="97" t="s">
        <v>8328</v>
      </c>
      <c r="J1742" s="97" t="s">
        <v>198</v>
      </c>
      <c r="K1742" s="97">
        <v>321339.76299999998</v>
      </c>
      <c r="L1742" s="97">
        <v>237985.58900000001</v>
      </c>
      <c r="M1742" s="97">
        <v>721264.55440000002</v>
      </c>
      <c r="N1742" s="97">
        <v>738011.07799999998</v>
      </c>
      <c r="O1742" s="97">
        <v>53.378344640000002</v>
      </c>
      <c r="P1742" s="97">
        <v>-6.1773953429999997</v>
      </c>
    </row>
    <row r="1743" spans="1:16" x14ac:dyDescent="0.3">
      <c r="A1743" s="97" t="s">
        <v>8329</v>
      </c>
      <c r="B1743" s="97" t="s">
        <v>8330</v>
      </c>
      <c r="C1743" s="97" t="s">
        <v>8331</v>
      </c>
      <c r="D1743" s="97" t="s">
        <v>8326</v>
      </c>
      <c r="E1743" s="97" t="s">
        <v>8320</v>
      </c>
      <c r="F1743" s="97" t="s">
        <v>8321</v>
      </c>
      <c r="G1743" s="97">
        <v>105</v>
      </c>
      <c r="H1743" s="97" t="s">
        <v>175</v>
      </c>
      <c r="I1743" s="97" t="s">
        <v>8332</v>
      </c>
      <c r="J1743" s="97" t="s">
        <v>198</v>
      </c>
      <c r="K1743" s="97">
        <v>321280.15600000002</v>
      </c>
      <c r="L1743" s="97">
        <v>237935.734</v>
      </c>
      <c r="M1743" s="97">
        <v>721204.95990000002</v>
      </c>
      <c r="N1743" s="97">
        <v>737961.23400000005</v>
      </c>
      <c r="O1743" s="97">
        <v>53.377910589999999</v>
      </c>
      <c r="P1743" s="97">
        <v>-6.1783096620000002</v>
      </c>
    </row>
    <row r="1744" spans="1:16" x14ac:dyDescent="0.3">
      <c r="A1744" s="97" t="s">
        <v>8333</v>
      </c>
      <c r="B1744" s="97" t="s">
        <v>8334</v>
      </c>
      <c r="C1744" s="97" t="s">
        <v>8335</v>
      </c>
      <c r="D1744" s="97" t="s">
        <v>8336</v>
      </c>
      <c r="E1744" s="97" t="s">
        <v>8337</v>
      </c>
      <c r="F1744" s="97" t="s">
        <v>8338</v>
      </c>
      <c r="G1744" s="97">
        <v>114</v>
      </c>
      <c r="H1744" s="97" t="s">
        <v>175</v>
      </c>
      <c r="I1744" s="97" t="s">
        <v>8339</v>
      </c>
      <c r="J1744" s="97" t="s">
        <v>659</v>
      </c>
      <c r="K1744" s="97">
        <v>318902.63299999997</v>
      </c>
      <c r="L1744" s="97">
        <v>227997.73699999999</v>
      </c>
      <c r="M1744" s="97">
        <v>718827.89630000002</v>
      </c>
      <c r="N1744" s="97">
        <v>728025.39060000004</v>
      </c>
      <c r="O1744" s="97">
        <v>53.289200729999997</v>
      </c>
      <c r="P1744" s="97">
        <v>-6.2177426420000002</v>
      </c>
    </row>
    <row r="1745" spans="1:16" x14ac:dyDescent="0.3">
      <c r="A1745" s="97" t="s">
        <v>8340</v>
      </c>
      <c r="B1745" s="97" t="s">
        <v>1496</v>
      </c>
      <c r="C1745" s="97" t="s">
        <v>8341</v>
      </c>
      <c r="D1745" s="97" t="s">
        <v>8342</v>
      </c>
      <c r="E1745" s="97" t="s">
        <v>6823</v>
      </c>
      <c r="F1745" s="97" t="s">
        <v>306</v>
      </c>
      <c r="G1745" s="97"/>
      <c r="H1745" s="97" t="s">
        <v>307</v>
      </c>
      <c r="I1745" s="97" t="s">
        <v>8343</v>
      </c>
      <c r="J1745" s="97" t="s">
        <v>309</v>
      </c>
      <c r="K1745" s="97">
        <v>163689.79699999999</v>
      </c>
      <c r="L1745" s="97">
        <v>265461.78100000002</v>
      </c>
      <c r="M1745" s="97">
        <v>563648.69689999998</v>
      </c>
      <c r="N1745" s="97">
        <v>765482.19110000005</v>
      </c>
      <c r="O1745" s="97">
        <v>53.63787018</v>
      </c>
      <c r="P1745" s="97">
        <v>-8.5496831750000002</v>
      </c>
    </row>
    <row r="1746" spans="1:16" x14ac:dyDescent="0.3">
      <c r="A1746" s="97" t="s">
        <v>8344</v>
      </c>
      <c r="B1746" s="97" t="s">
        <v>8345</v>
      </c>
      <c r="C1746" s="97" t="s">
        <v>8346</v>
      </c>
      <c r="D1746" s="97" t="s">
        <v>8346</v>
      </c>
      <c r="E1746" s="97" t="s">
        <v>8347</v>
      </c>
      <c r="F1746" s="97" t="s">
        <v>5766</v>
      </c>
      <c r="G1746" s="97"/>
      <c r="H1746" s="97" t="s">
        <v>540</v>
      </c>
      <c r="I1746" s="97" t="s">
        <v>8348</v>
      </c>
      <c r="J1746" s="97" t="s">
        <v>542</v>
      </c>
      <c r="K1746" s="97">
        <v>180400.46900000001</v>
      </c>
      <c r="L1746" s="97">
        <v>120759.80499999999</v>
      </c>
      <c r="M1746" s="97">
        <v>580354.99080000003</v>
      </c>
      <c r="N1746" s="97">
        <v>620811.29980000004</v>
      </c>
      <c r="O1746" s="97">
        <v>52.338555130000003</v>
      </c>
      <c r="P1746" s="97">
        <v>-8.2882766560000007</v>
      </c>
    </row>
    <row r="1747" spans="1:16" x14ac:dyDescent="0.3">
      <c r="A1747" s="97" t="s">
        <v>8349</v>
      </c>
      <c r="B1747" s="97" t="s">
        <v>8350</v>
      </c>
      <c r="C1747" s="97" t="s">
        <v>8351</v>
      </c>
      <c r="D1747" s="97" t="s">
        <v>8352</v>
      </c>
      <c r="E1747" s="97" t="s">
        <v>245</v>
      </c>
      <c r="F1747" s="97" t="s">
        <v>246</v>
      </c>
      <c r="G1747" s="97"/>
      <c r="H1747" s="97" t="s">
        <v>247</v>
      </c>
      <c r="I1747" s="97" t="s">
        <v>8353</v>
      </c>
      <c r="J1747" s="97" t="s">
        <v>249</v>
      </c>
      <c r="K1747" s="97">
        <v>282647.93800000002</v>
      </c>
      <c r="L1747" s="97">
        <v>265668.40600000002</v>
      </c>
      <c r="M1747" s="97">
        <v>682581.21149999998</v>
      </c>
      <c r="N1747" s="97">
        <v>765688.13670000003</v>
      </c>
      <c r="O1747" s="97">
        <v>53.634470640000004</v>
      </c>
      <c r="P1747" s="97">
        <v>-6.7513319430000003</v>
      </c>
    </row>
    <row r="1748" spans="1:16" x14ac:dyDescent="0.3">
      <c r="A1748" s="97" t="s">
        <v>8354</v>
      </c>
      <c r="B1748" s="97" t="s">
        <v>8355</v>
      </c>
      <c r="C1748" s="97" t="s">
        <v>8355</v>
      </c>
      <c r="D1748" s="97" t="s">
        <v>8356</v>
      </c>
      <c r="E1748" s="97" t="s">
        <v>380</v>
      </c>
      <c r="F1748" s="97"/>
      <c r="G1748" s="97"/>
      <c r="H1748" s="97" t="s">
        <v>381</v>
      </c>
      <c r="I1748" s="97" t="s">
        <v>8357</v>
      </c>
      <c r="J1748" s="97" t="s">
        <v>383</v>
      </c>
      <c r="K1748" s="97">
        <v>244416.625</v>
      </c>
      <c r="L1748" s="97">
        <v>305505.03100000002</v>
      </c>
      <c r="M1748" s="97">
        <v>644358.34660000005</v>
      </c>
      <c r="N1748" s="97">
        <v>805516.38249999995</v>
      </c>
      <c r="O1748" s="97">
        <v>53.996984040000001</v>
      </c>
      <c r="P1748" s="97">
        <v>-7.3234781529999999</v>
      </c>
    </row>
    <row r="1749" spans="1:16" x14ac:dyDescent="0.3">
      <c r="A1749" s="97" t="s">
        <v>8358</v>
      </c>
      <c r="B1749" s="97" t="s">
        <v>8359</v>
      </c>
      <c r="C1749" s="97" t="s">
        <v>8360</v>
      </c>
      <c r="D1749" s="97" t="s">
        <v>8361</v>
      </c>
      <c r="E1749" s="97" t="s">
        <v>274</v>
      </c>
      <c r="F1749" s="97" t="s">
        <v>275</v>
      </c>
      <c r="G1749" s="97"/>
      <c r="H1749" s="97" t="s">
        <v>276</v>
      </c>
      <c r="I1749" s="97" t="s">
        <v>8362</v>
      </c>
      <c r="J1749" s="97" t="s">
        <v>278</v>
      </c>
      <c r="K1749" s="97">
        <v>221344.71900000001</v>
      </c>
      <c r="L1749" s="97">
        <v>248962.766</v>
      </c>
      <c r="M1749" s="97">
        <v>621291.10959999997</v>
      </c>
      <c r="N1749" s="97">
        <v>748986.4227</v>
      </c>
      <c r="O1749" s="97">
        <v>53.4904607</v>
      </c>
      <c r="P1749" s="97">
        <v>-7.6791666660000004</v>
      </c>
    </row>
    <row r="1750" spans="1:16" x14ac:dyDescent="0.3">
      <c r="A1750" s="97" t="s">
        <v>8363</v>
      </c>
      <c r="B1750" s="97" t="s">
        <v>8364</v>
      </c>
      <c r="C1750" s="97" t="s">
        <v>8365</v>
      </c>
      <c r="D1750" s="97" t="s">
        <v>6197</v>
      </c>
      <c r="E1750" s="97" t="s">
        <v>6198</v>
      </c>
      <c r="F1750" s="97" t="s">
        <v>138</v>
      </c>
      <c r="G1750" s="97"/>
      <c r="H1750" s="97" t="s">
        <v>138</v>
      </c>
      <c r="I1750" s="97" t="s">
        <v>6199</v>
      </c>
      <c r="J1750" s="97" t="s">
        <v>347</v>
      </c>
      <c r="K1750" s="97">
        <v>165711.00399999999</v>
      </c>
      <c r="L1750" s="97">
        <v>70581.201000000001</v>
      </c>
      <c r="M1750" s="97">
        <v>565668.41749999998</v>
      </c>
      <c r="N1750" s="97">
        <v>570643.58299999998</v>
      </c>
      <c r="O1750" s="97">
        <v>51.886902110000001</v>
      </c>
      <c r="P1750" s="97">
        <v>-8.4987275229999995</v>
      </c>
    </row>
    <row r="1751" spans="1:16" x14ac:dyDescent="0.3">
      <c r="A1751" s="97" t="s">
        <v>8366</v>
      </c>
      <c r="B1751" s="97" t="s">
        <v>8367</v>
      </c>
      <c r="C1751" s="97" t="s">
        <v>8368</v>
      </c>
      <c r="D1751" s="97" t="s">
        <v>8369</v>
      </c>
      <c r="E1751" s="97" t="s">
        <v>8370</v>
      </c>
      <c r="F1751" s="97" t="s">
        <v>1543</v>
      </c>
      <c r="G1751" s="97"/>
      <c r="H1751" s="97" t="s">
        <v>167</v>
      </c>
      <c r="I1751" s="97" t="s">
        <v>8371</v>
      </c>
      <c r="J1751" s="97" t="s">
        <v>169</v>
      </c>
      <c r="K1751" s="97">
        <v>282544.15600000002</v>
      </c>
      <c r="L1751" s="97">
        <v>160140</v>
      </c>
      <c r="M1751" s="97">
        <v>682476.8898</v>
      </c>
      <c r="N1751" s="97">
        <v>660182.46459999995</v>
      </c>
      <c r="O1751" s="97">
        <v>52.686505439999998</v>
      </c>
      <c r="P1751" s="97">
        <v>-6.780089706</v>
      </c>
    </row>
    <row r="1752" spans="1:16" x14ac:dyDescent="0.3">
      <c r="A1752" s="97" t="s">
        <v>8372</v>
      </c>
      <c r="B1752" s="97" t="s">
        <v>8373</v>
      </c>
      <c r="C1752" s="97" t="s">
        <v>8374</v>
      </c>
      <c r="D1752" s="97" t="s">
        <v>8375</v>
      </c>
      <c r="E1752" s="97" t="s">
        <v>8193</v>
      </c>
      <c r="F1752" s="97" t="s">
        <v>202</v>
      </c>
      <c r="G1752" s="97"/>
      <c r="H1752" s="97" t="s">
        <v>203</v>
      </c>
      <c r="I1752" s="97" t="s">
        <v>8376</v>
      </c>
      <c r="J1752" s="97" t="s">
        <v>205</v>
      </c>
      <c r="K1752" s="97">
        <v>272297.28100000002</v>
      </c>
      <c r="L1752" s="97">
        <v>228952.266</v>
      </c>
      <c r="M1752" s="97">
        <v>672232.58860000002</v>
      </c>
      <c r="N1752" s="97">
        <v>728979.96189999999</v>
      </c>
      <c r="O1752" s="97">
        <v>53.306173129999998</v>
      </c>
      <c r="P1752" s="97">
        <v>-6.9162108399999997</v>
      </c>
    </row>
    <row r="1753" spans="1:16" x14ac:dyDescent="0.3">
      <c r="A1753" s="97" t="s">
        <v>8377</v>
      </c>
      <c r="B1753" s="97" t="s">
        <v>8378</v>
      </c>
      <c r="C1753" s="97" t="s">
        <v>8379</v>
      </c>
      <c r="D1753" s="97" t="s">
        <v>8379</v>
      </c>
      <c r="E1753" s="97" t="s">
        <v>8380</v>
      </c>
      <c r="F1753" s="97" t="s">
        <v>8115</v>
      </c>
      <c r="G1753" s="97"/>
      <c r="H1753" s="97" t="s">
        <v>175</v>
      </c>
      <c r="I1753" s="97" t="s">
        <v>8381</v>
      </c>
      <c r="J1753" s="97" t="s">
        <v>184</v>
      </c>
      <c r="K1753" s="97">
        <v>309688.34399999998</v>
      </c>
      <c r="L1753" s="97">
        <v>222907.375</v>
      </c>
      <c r="M1753" s="97">
        <v>709615.56510000001</v>
      </c>
      <c r="N1753" s="97">
        <v>722936.17420000001</v>
      </c>
      <c r="O1753" s="97">
        <v>53.245466819999997</v>
      </c>
      <c r="P1753" s="97">
        <v>-6.3576035419999997</v>
      </c>
    </row>
    <row r="1754" spans="1:16" x14ac:dyDescent="0.3">
      <c r="A1754" s="97" t="s">
        <v>8382</v>
      </c>
      <c r="B1754" s="97" t="s">
        <v>8383</v>
      </c>
      <c r="C1754" s="97" t="s">
        <v>8383</v>
      </c>
      <c r="D1754" s="97" t="s">
        <v>288</v>
      </c>
      <c r="E1754" s="97" t="s">
        <v>808</v>
      </c>
      <c r="F1754" s="97" t="s">
        <v>1242</v>
      </c>
      <c r="G1754" s="97"/>
      <c r="H1754" s="97" t="s">
        <v>389</v>
      </c>
      <c r="I1754" s="97" t="s">
        <v>8384</v>
      </c>
      <c r="J1754" s="97" t="s">
        <v>391</v>
      </c>
      <c r="K1754" s="97">
        <v>217661.17199999999</v>
      </c>
      <c r="L1754" s="97">
        <v>81026.422000000006</v>
      </c>
      <c r="M1754" s="97">
        <v>617607.45510000002</v>
      </c>
      <c r="N1754" s="97">
        <v>581086.27350000001</v>
      </c>
      <c r="O1754" s="97">
        <v>51.981550179999999</v>
      </c>
      <c r="P1754" s="97">
        <v>-7.7436821230000001</v>
      </c>
    </row>
    <row r="1755" spans="1:16" x14ac:dyDescent="0.3">
      <c r="A1755" s="97" t="s">
        <v>8385</v>
      </c>
      <c r="B1755" s="97" t="s">
        <v>8386</v>
      </c>
      <c r="C1755" s="97" t="s">
        <v>8387</v>
      </c>
      <c r="D1755" s="97" t="s">
        <v>6185</v>
      </c>
      <c r="E1755" s="97" t="s">
        <v>137</v>
      </c>
      <c r="F1755" s="97"/>
      <c r="G1755" s="97"/>
      <c r="H1755" s="97" t="s">
        <v>138</v>
      </c>
      <c r="I1755" s="97" t="s">
        <v>8388</v>
      </c>
      <c r="J1755" s="97" t="s">
        <v>140</v>
      </c>
      <c r="K1755" s="97">
        <v>181917.15599999999</v>
      </c>
      <c r="L1755" s="97">
        <v>72944.297000000006</v>
      </c>
      <c r="M1755" s="97">
        <v>581871.09239999996</v>
      </c>
      <c r="N1755" s="97">
        <v>573006.0821</v>
      </c>
      <c r="O1755" s="97">
        <v>51.90890083</v>
      </c>
      <c r="P1755" s="97">
        <v>-8.2634828250000005</v>
      </c>
    </row>
    <row r="1756" spans="1:16" x14ac:dyDescent="0.3">
      <c r="A1756" s="97" t="s">
        <v>8389</v>
      </c>
      <c r="B1756" s="97" t="s">
        <v>5727</v>
      </c>
      <c r="C1756" s="97" t="s">
        <v>8390</v>
      </c>
      <c r="D1756" s="97" t="s">
        <v>8289</v>
      </c>
      <c r="E1756" s="97" t="s">
        <v>418</v>
      </c>
      <c r="F1756" s="97" t="s">
        <v>224</v>
      </c>
      <c r="G1756" s="97"/>
      <c r="H1756" s="97" t="s">
        <v>225</v>
      </c>
      <c r="I1756" s="97" t="s">
        <v>8391</v>
      </c>
      <c r="J1756" s="97" t="s">
        <v>227</v>
      </c>
      <c r="K1756" s="97">
        <v>314435.78100000002</v>
      </c>
      <c r="L1756" s="97">
        <v>316213.96899999998</v>
      </c>
      <c r="M1756" s="97">
        <v>714362.47530000005</v>
      </c>
      <c r="N1756" s="97">
        <v>816222.6409</v>
      </c>
      <c r="O1756" s="97">
        <v>54.082397239999999</v>
      </c>
      <c r="P1756" s="97">
        <v>-6.2521739930000004</v>
      </c>
    </row>
    <row r="1757" spans="1:16" x14ac:dyDescent="0.3">
      <c r="A1757" s="97" t="s">
        <v>8392</v>
      </c>
      <c r="B1757" s="97" t="s">
        <v>8393</v>
      </c>
      <c r="C1757" s="97" t="s">
        <v>8393</v>
      </c>
      <c r="D1757" s="97" t="s">
        <v>8394</v>
      </c>
      <c r="E1757" s="97" t="s">
        <v>854</v>
      </c>
      <c r="F1757" s="97" t="s">
        <v>465</v>
      </c>
      <c r="G1757" s="97"/>
      <c r="H1757" s="97" t="s">
        <v>466</v>
      </c>
      <c r="I1757" s="97" t="s">
        <v>8395</v>
      </c>
      <c r="J1757" s="97" t="s">
        <v>468</v>
      </c>
      <c r="K1757" s="97">
        <v>80591.976999999999</v>
      </c>
      <c r="L1757" s="97">
        <v>305370.84399999998</v>
      </c>
      <c r="M1757" s="97">
        <v>480568.9963</v>
      </c>
      <c r="N1757" s="97">
        <v>805383.09840000002</v>
      </c>
      <c r="O1757" s="97">
        <v>53.983893719999998</v>
      </c>
      <c r="P1757" s="97">
        <v>-9.8209866110000004</v>
      </c>
    </row>
    <row r="1758" spans="1:16" x14ac:dyDescent="0.3">
      <c r="A1758" s="97" t="s">
        <v>8396</v>
      </c>
      <c r="B1758" s="97" t="s">
        <v>8397</v>
      </c>
      <c r="C1758" s="97" t="s">
        <v>8398</v>
      </c>
      <c r="D1758" s="97" t="s">
        <v>2649</v>
      </c>
      <c r="E1758" s="97" t="s">
        <v>465</v>
      </c>
      <c r="F1758" s="97"/>
      <c r="G1758" s="97"/>
      <c r="H1758" s="97" t="s">
        <v>466</v>
      </c>
      <c r="I1758" s="97" t="s">
        <v>8399</v>
      </c>
      <c r="J1758" s="97" t="s">
        <v>468</v>
      </c>
      <c r="K1758" s="97">
        <v>147574.234</v>
      </c>
      <c r="L1758" s="97">
        <v>301601.989</v>
      </c>
      <c r="M1758" s="97">
        <v>547536.79940000002</v>
      </c>
      <c r="N1758" s="97">
        <v>801614.69770000002</v>
      </c>
      <c r="O1758" s="97">
        <v>53.96116782</v>
      </c>
      <c r="P1758" s="97">
        <v>-8.7994475310000002</v>
      </c>
    </row>
    <row r="1759" spans="1:16" x14ac:dyDescent="0.3">
      <c r="A1759" s="97" t="s">
        <v>8400</v>
      </c>
      <c r="B1759" s="97" t="s">
        <v>1249</v>
      </c>
      <c r="C1759" s="97" t="s">
        <v>8401</v>
      </c>
      <c r="D1759" s="97" t="s">
        <v>8402</v>
      </c>
      <c r="E1759" s="97" t="s">
        <v>8403</v>
      </c>
      <c r="F1759" s="97" t="s">
        <v>8404</v>
      </c>
      <c r="G1759" s="97"/>
      <c r="H1759" s="97" t="s">
        <v>321</v>
      </c>
      <c r="I1759" s="97" t="s">
        <v>8405</v>
      </c>
      <c r="J1759" s="97" t="s">
        <v>323</v>
      </c>
      <c r="K1759" s="97">
        <v>185176.21900000001</v>
      </c>
      <c r="L1759" s="97">
        <v>242505.32800000001</v>
      </c>
      <c r="M1759" s="97">
        <v>585130.36690000002</v>
      </c>
      <c r="N1759" s="97">
        <v>742530.56940000004</v>
      </c>
      <c r="O1759" s="97">
        <v>53.432664559999999</v>
      </c>
      <c r="P1759" s="97">
        <v>-8.2237645570000009</v>
      </c>
    </row>
    <row r="1760" spans="1:16" x14ac:dyDescent="0.3">
      <c r="A1760" s="97" t="s">
        <v>8406</v>
      </c>
      <c r="B1760" s="97" t="s">
        <v>8407</v>
      </c>
      <c r="C1760" s="97" t="s">
        <v>8408</v>
      </c>
      <c r="D1760" s="97" t="s">
        <v>8409</v>
      </c>
      <c r="E1760" s="97" t="s">
        <v>5611</v>
      </c>
      <c r="F1760" s="97" t="s">
        <v>694</v>
      </c>
      <c r="G1760" s="97"/>
      <c r="H1760" s="97" t="s">
        <v>437</v>
      </c>
      <c r="I1760" s="97" t="s">
        <v>8410</v>
      </c>
      <c r="J1760" s="97" t="s">
        <v>439</v>
      </c>
      <c r="K1760" s="97">
        <v>179824.34400000001</v>
      </c>
      <c r="L1760" s="97">
        <v>421204.71899999998</v>
      </c>
      <c r="M1760" s="97">
        <v>579780.59580000001</v>
      </c>
      <c r="N1760" s="97">
        <v>921191.48439999996</v>
      </c>
      <c r="O1760" s="97">
        <v>55.037836470000002</v>
      </c>
      <c r="P1760" s="97">
        <v>-8.3163123320000008</v>
      </c>
    </row>
    <row r="1761" spans="1:16" x14ac:dyDescent="0.3">
      <c r="A1761" s="97" t="s">
        <v>8411</v>
      </c>
      <c r="B1761" s="97" t="s">
        <v>8412</v>
      </c>
      <c r="C1761" s="97" t="s">
        <v>8413</v>
      </c>
      <c r="D1761" s="97" t="s">
        <v>8412</v>
      </c>
      <c r="E1761" s="97" t="s">
        <v>713</v>
      </c>
      <c r="F1761" s="97" t="s">
        <v>514</v>
      </c>
      <c r="G1761" s="97"/>
      <c r="H1761" s="97" t="s">
        <v>515</v>
      </c>
      <c r="I1761" s="97" t="s">
        <v>8414</v>
      </c>
      <c r="J1761" s="97" t="s">
        <v>517</v>
      </c>
      <c r="K1761" s="97">
        <v>292680.25</v>
      </c>
      <c r="L1761" s="97">
        <v>137323.25</v>
      </c>
      <c r="M1761" s="97">
        <v>692610.67920000001</v>
      </c>
      <c r="N1761" s="97">
        <v>637370.57519999996</v>
      </c>
      <c r="O1761" s="97">
        <v>52.479891600000002</v>
      </c>
      <c r="P1761" s="97">
        <v>-6.6366213070000004</v>
      </c>
    </row>
    <row r="1762" spans="1:16" x14ac:dyDescent="0.3">
      <c r="A1762" s="97" t="s">
        <v>8415</v>
      </c>
      <c r="B1762" s="97" t="s">
        <v>8416</v>
      </c>
      <c r="C1762" s="97" t="s">
        <v>8417</v>
      </c>
      <c r="D1762" s="97" t="s">
        <v>4976</v>
      </c>
      <c r="E1762" s="97" t="s">
        <v>8418</v>
      </c>
      <c r="F1762" s="97" t="s">
        <v>5515</v>
      </c>
      <c r="G1762" s="97"/>
      <c r="H1762" s="97" t="s">
        <v>321</v>
      </c>
      <c r="I1762" s="97" t="s">
        <v>8419</v>
      </c>
      <c r="J1762" s="97" t="s">
        <v>323</v>
      </c>
      <c r="K1762" s="97">
        <v>185526.06299999999</v>
      </c>
      <c r="L1762" s="97">
        <v>295445.875</v>
      </c>
      <c r="M1762" s="97">
        <v>585480.41850000003</v>
      </c>
      <c r="N1762" s="97">
        <v>795459.70770000003</v>
      </c>
      <c r="O1762" s="97">
        <v>53.908315139999999</v>
      </c>
      <c r="P1762" s="97">
        <v>-8.2209716129999997</v>
      </c>
    </row>
    <row r="1763" spans="1:16" x14ac:dyDescent="0.3">
      <c r="A1763" s="97" t="s">
        <v>8420</v>
      </c>
      <c r="B1763" s="97" t="s">
        <v>8421</v>
      </c>
      <c r="C1763" s="97" t="s">
        <v>8422</v>
      </c>
      <c r="D1763" s="97" t="s">
        <v>8423</v>
      </c>
      <c r="E1763" s="97" t="s">
        <v>5242</v>
      </c>
      <c r="F1763" s="97" t="s">
        <v>261</v>
      </c>
      <c r="G1763" s="97"/>
      <c r="H1763" s="97" t="s">
        <v>262</v>
      </c>
      <c r="I1763" s="97" t="s">
        <v>8424</v>
      </c>
      <c r="J1763" s="97" t="s">
        <v>264</v>
      </c>
      <c r="K1763" s="97">
        <v>257031.17199999999</v>
      </c>
      <c r="L1763" s="97">
        <v>181779.45300000001</v>
      </c>
      <c r="M1763" s="97">
        <v>656969.51639999996</v>
      </c>
      <c r="N1763" s="97">
        <v>681817.39240000001</v>
      </c>
      <c r="O1763" s="97">
        <v>52.884216070000001</v>
      </c>
      <c r="P1763" s="97">
        <v>-7.1535482110000004</v>
      </c>
    </row>
    <row r="1764" spans="1:16" x14ac:dyDescent="0.3">
      <c r="A1764" s="97" t="s">
        <v>8425</v>
      </c>
      <c r="B1764" s="97" t="s">
        <v>8426</v>
      </c>
      <c r="C1764" s="97" t="s">
        <v>8427</v>
      </c>
      <c r="D1764" s="97" t="s">
        <v>8428</v>
      </c>
      <c r="E1764" s="97" t="s">
        <v>6415</v>
      </c>
      <c r="F1764" s="97"/>
      <c r="G1764" s="97"/>
      <c r="H1764" s="97" t="s">
        <v>247</v>
      </c>
      <c r="I1764" s="97" t="s">
        <v>8429</v>
      </c>
      <c r="J1764" s="97" t="s">
        <v>249</v>
      </c>
      <c r="K1764" s="97">
        <v>268209.2</v>
      </c>
      <c r="L1764" s="97">
        <v>254217.9</v>
      </c>
      <c r="M1764" s="97">
        <v>668145.52289999998</v>
      </c>
      <c r="N1764" s="97">
        <v>754240.17449999996</v>
      </c>
      <c r="O1764" s="97">
        <v>53.533686920000001</v>
      </c>
      <c r="P1764" s="97">
        <v>-6.9720627349999997</v>
      </c>
    </row>
    <row r="1765" spans="1:16" x14ac:dyDescent="0.3">
      <c r="A1765" s="97" t="s">
        <v>8430</v>
      </c>
      <c r="B1765" s="97" t="s">
        <v>8431</v>
      </c>
      <c r="C1765" s="97" t="s">
        <v>8432</v>
      </c>
      <c r="D1765" s="97" t="s">
        <v>4612</v>
      </c>
      <c r="E1765" s="97" t="s">
        <v>202</v>
      </c>
      <c r="F1765" s="97"/>
      <c r="G1765" s="97"/>
      <c r="H1765" s="97" t="s">
        <v>203</v>
      </c>
      <c r="I1765" s="97" t="s">
        <v>8433</v>
      </c>
      <c r="J1765" s="97" t="s">
        <v>205</v>
      </c>
      <c r="K1765" s="97">
        <v>267576.93800000002</v>
      </c>
      <c r="L1765" s="97">
        <v>219613.17199999999</v>
      </c>
      <c r="M1765" s="97">
        <v>667513.21270000003</v>
      </c>
      <c r="N1765" s="97">
        <v>719642.90500000003</v>
      </c>
      <c r="O1765" s="97">
        <v>53.222895880000003</v>
      </c>
      <c r="P1765" s="97">
        <v>-6.9889895539999998</v>
      </c>
    </row>
    <row r="1766" spans="1:16" x14ac:dyDescent="0.3">
      <c r="A1766" s="97" t="s">
        <v>8434</v>
      </c>
      <c r="B1766" s="97" t="s">
        <v>8435</v>
      </c>
      <c r="C1766" s="97" t="s">
        <v>8436</v>
      </c>
      <c r="D1766" s="97" t="s">
        <v>8437</v>
      </c>
      <c r="E1766" s="97" t="s">
        <v>1110</v>
      </c>
      <c r="F1766" s="97" t="s">
        <v>223</v>
      </c>
      <c r="G1766" s="97"/>
      <c r="H1766" s="97" t="s">
        <v>225</v>
      </c>
      <c r="I1766" s="97" t="s">
        <v>8438</v>
      </c>
      <c r="J1766" s="97" t="s">
        <v>227</v>
      </c>
      <c r="K1766" s="97">
        <v>300792.5</v>
      </c>
      <c r="L1766" s="97">
        <v>286939.28100000002</v>
      </c>
      <c r="M1766" s="97">
        <v>700721.97779999999</v>
      </c>
      <c r="N1766" s="97">
        <v>786954.33259999997</v>
      </c>
      <c r="O1766" s="97">
        <v>53.822333639999997</v>
      </c>
      <c r="P1766" s="97">
        <v>-6.4702115210000004</v>
      </c>
    </row>
    <row r="1767" spans="1:16" x14ac:dyDescent="0.3">
      <c r="A1767" s="97" t="s">
        <v>8439</v>
      </c>
      <c r="B1767" s="97" t="s">
        <v>8440</v>
      </c>
      <c r="C1767" s="97" t="s">
        <v>8440</v>
      </c>
      <c r="D1767" s="97" t="s">
        <v>791</v>
      </c>
      <c r="E1767" s="97" t="s">
        <v>137</v>
      </c>
      <c r="F1767" s="97"/>
      <c r="G1767" s="97"/>
      <c r="H1767" s="97" t="s">
        <v>138</v>
      </c>
      <c r="I1767" s="97" t="s">
        <v>8441</v>
      </c>
      <c r="J1767" s="97" t="s">
        <v>140</v>
      </c>
      <c r="K1767" s="97">
        <v>154785.42199999999</v>
      </c>
      <c r="L1767" s="97">
        <v>64592.805</v>
      </c>
      <c r="M1767" s="97">
        <v>554745.15560000006</v>
      </c>
      <c r="N1767" s="97">
        <v>564656.53610000003</v>
      </c>
      <c r="O1767" s="97">
        <v>51.832307489999998</v>
      </c>
      <c r="P1767" s="97">
        <v>-8.6566136060000005</v>
      </c>
    </row>
    <row r="1768" spans="1:16" x14ac:dyDescent="0.3">
      <c r="A1768" s="97" t="s">
        <v>8442</v>
      </c>
      <c r="B1768" s="97" t="s">
        <v>8443</v>
      </c>
      <c r="C1768" s="97" t="s">
        <v>8444</v>
      </c>
      <c r="D1768" s="97" t="s">
        <v>8445</v>
      </c>
      <c r="E1768" s="97" t="s">
        <v>706</v>
      </c>
      <c r="F1768" s="97"/>
      <c r="G1768" s="97"/>
      <c r="H1768" s="97" t="s">
        <v>307</v>
      </c>
      <c r="I1768" s="97" t="s">
        <v>8446</v>
      </c>
      <c r="J1768" s="97" t="s">
        <v>309</v>
      </c>
      <c r="K1768" s="97">
        <v>137717.90599999999</v>
      </c>
      <c r="L1768" s="97">
        <v>249568.92199999999</v>
      </c>
      <c r="M1768" s="97">
        <v>537682.31649999996</v>
      </c>
      <c r="N1768" s="97">
        <v>749592.89580000006</v>
      </c>
      <c r="O1768" s="97">
        <v>53.492652270000001</v>
      </c>
      <c r="P1768" s="97">
        <v>-8.939117392</v>
      </c>
    </row>
    <row r="1769" spans="1:16" x14ac:dyDescent="0.3">
      <c r="A1769" s="97" t="s">
        <v>8447</v>
      </c>
      <c r="B1769" s="97" t="s">
        <v>8448</v>
      </c>
      <c r="C1769" s="97" t="s">
        <v>8449</v>
      </c>
      <c r="D1769" s="97" t="s">
        <v>8450</v>
      </c>
      <c r="E1769" s="97" t="s">
        <v>7697</v>
      </c>
      <c r="F1769" s="97" t="s">
        <v>2984</v>
      </c>
      <c r="G1769" s="97" t="s">
        <v>131</v>
      </c>
      <c r="H1769" s="97" t="s">
        <v>123</v>
      </c>
      <c r="I1769" s="97" t="s">
        <v>8451</v>
      </c>
      <c r="J1769" s="97" t="s">
        <v>125</v>
      </c>
      <c r="K1769" s="97">
        <v>282020.875</v>
      </c>
      <c r="L1769" s="97">
        <v>313611.5</v>
      </c>
      <c r="M1769" s="97">
        <v>681954.53859999997</v>
      </c>
      <c r="N1769" s="97">
        <v>813620.90489999996</v>
      </c>
      <c r="O1769" s="97">
        <v>54.065199020000001</v>
      </c>
      <c r="P1769" s="97">
        <v>-6.7480184220000003</v>
      </c>
    </row>
    <row r="1770" spans="1:16" x14ac:dyDescent="0.3">
      <c r="A1770" s="97" t="s">
        <v>8452</v>
      </c>
      <c r="B1770" s="97" t="s">
        <v>8265</v>
      </c>
      <c r="C1770" s="97" t="s">
        <v>8453</v>
      </c>
      <c r="D1770" s="97" t="s">
        <v>8454</v>
      </c>
      <c r="E1770" s="97" t="s">
        <v>8455</v>
      </c>
      <c r="F1770" s="97"/>
      <c r="G1770" s="97"/>
      <c r="H1770" s="97" t="s">
        <v>167</v>
      </c>
      <c r="I1770" s="97" t="s">
        <v>8456</v>
      </c>
      <c r="J1770" s="97" t="s">
        <v>169</v>
      </c>
      <c r="K1770" s="97">
        <v>287428.21899999998</v>
      </c>
      <c r="L1770" s="97">
        <v>167986.79699999999</v>
      </c>
      <c r="M1770" s="97">
        <v>687359.94259999995</v>
      </c>
      <c r="N1770" s="97">
        <v>668027.54539999994</v>
      </c>
      <c r="O1770" s="97">
        <v>52.756232959999998</v>
      </c>
      <c r="P1770" s="97">
        <v>-6.7057989429999996</v>
      </c>
    </row>
    <row r="1771" spans="1:16" x14ac:dyDescent="0.3">
      <c r="A1771" s="97" t="s">
        <v>8457</v>
      </c>
      <c r="B1771" s="97" t="s">
        <v>8458</v>
      </c>
      <c r="C1771" s="97" t="s">
        <v>8459</v>
      </c>
      <c r="D1771" s="97" t="s">
        <v>8460</v>
      </c>
      <c r="E1771" s="97" t="s">
        <v>8461</v>
      </c>
      <c r="F1771" s="97" t="s">
        <v>8462</v>
      </c>
      <c r="G1771" s="97"/>
      <c r="H1771" s="97" t="s">
        <v>321</v>
      </c>
      <c r="I1771" s="97" t="s">
        <v>8463</v>
      </c>
      <c r="J1771" s="97" t="s">
        <v>323</v>
      </c>
      <c r="K1771" s="97">
        <v>184858.6</v>
      </c>
      <c r="L1771" s="97">
        <v>284014.7</v>
      </c>
      <c r="M1771" s="97">
        <v>584813.03830000001</v>
      </c>
      <c r="N1771" s="97">
        <v>784030.99930000002</v>
      </c>
      <c r="O1771" s="97">
        <v>53.805596710000003</v>
      </c>
      <c r="P1771" s="97">
        <v>-8.2305630819999998</v>
      </c>
    </row>
    <row r="1772" spans="1:16" x14ac:dyDescent="0.3">
      <c r="A1772" s="97" t="s">
        <v>8464</v>
      </c>
      <c r="B1772" s="97" t="s">
        <v>8465</v>
      </c>
      <c r="C1772" s="97" t="s">
        <v>8465</v>
      </c>
      <c r="D1772" s="97" t="s">
        <v>8466</v>
      </c>
      <c r="E1772" s="97" t="s">
        <v>130</v>
      </c>
      <c r="F1772" s="97" t="s">
        <v>131</v>
      </c>
      <c r="G1772" s="97"/>
      <c r="H1772" s="97" t="s">
        <v>123</v>
      </c>
      <c r="I1772" s="97" t="s">
        <v>8467</v>
      </c>
      <c r="J1772" s="97" t="s">
        <v>125</v>
      </c>
      <c r="K1772" s="97">
        <v>267536.65600000002</v>
      </c>
      <c r="L1772" s="97">
        <v>341448.03100000002</v>
      </c>
      <c r="M1772" s="97">
        <v>667473.58799999999</v>
      </c>
      <c r="N1772" s="97">
        <v>841451.51549999998</v>
      </c>
      <c r="O1772" s="97">
        <v>54.317333179999999</v>
      </c>
      <c r="P1772" s="97">
        <v>-6.9629528690000004</v>
      </c>
    </row>
    <row r="1773" spans="1:16" x14ac:dyDescent="0.3">
      <c r="A1773" s="97" t="s">
        <v>8468</v>
      </c>
      <c r="B1773" s="97" t="s">
        <v>1442</v>
      </c>
      <c r="C1773" s="97" t="s">
        <v>8469</v>
      </c>
      <c r="D1773" s="97" t="s">
        <v>8470</v>
      </c>
      <c r="E1773" s="97" t="s">
        <v>823</v>
      </c>
      <c r="F1773" s="97" t="s">
        <v>742</v>
      </c>
      <c r="G1773" s="97"/>
      <c r="H1773" s="97" t="s">
        <v>546</v>
      </c>
      <c r="I1773" s="97" t="s">
        <v>8471</v>
      </c>
      <c r="J1773" s="97" t="s">
        <v>548</v>
      </c>
      <c r="K1773" s="97">
        <v>149266.25</v>
      </c>
      <c r="L1773" s="97">
        <v>312006.5</v>
      </c>
      <c r="M1773" s="97">
        <v>549228.50630000001</v>
      </c>
      <c r="N1773" s="97">
        <v>812016.95770000003</v>
      </c>
      <c r="O1773" s="97">
        <v>54.05480197</v>
      </c>
      <c r="P1773" s="97">
        <v>-8.775407135</v>
      </c>
    </row>
    <row r="1774" spans="1:16" x14ac:dyDescent="0.3">
      <c r="A1774" s="97" t="s">
        <v>8472</v>
      </c>
      <c r="B1774" s="97" t="s">
        <v>7438</v>
      </c>
      <c r="C1774" s="97" t="s">
        <v>8473</v>
      </c>
      <c r="D1774" s="97" t="s">
        <v>8474</v>
      </c>
      <c r="E1774" s="97" t="s">
        <v>8475</v>
      </c>
      <c r="F1774" s="97" t="s">
        <v>8476</v>
      </c>
      <c r="G1774" s="97"/>
      <c r="H1774" s="97" t="s">
        <v>540</v>
      </c>
      <c r="I1774" s="97" t="s">
        <v>8477</v>
      </c>
      <c r="J1774" s="97" t="s">
        <v>542</v>
      </c>
      <c r="K1774" s="97">
        <v>166084.64499999999</v>
      </c>
      <c r="L1774" s="97">
        <v>144443.503</v>
      </c>
      <c r="M1774" s="97">
        <v>566042.37820000004</v>
      </c>
      <c r="N1774" s="97">
        <v>644489.97349999996</v>
      </c>
      <c r="O1774" s="97">
        <v>52.550679000000002</v>
      </c>
      <c r="P1774" s="97">
        <v>-8.5007044969999992</v>
      </c>
    </row>
    <row r="1775" spans="1:16" x14ac:dyDescent="0.3">
      <c r="A1775" s="97" t="s">
        <v>8478</v>
      </c>
      <c r="B1775" s="97" t="s">
        <v>8479</v>
      </c>
      <c r="C1775" s="97" t="s">
        <v>8480</v>
      </c>
      <c r="D1775" s="97" t="s">
        <v>8481</v>
      </c>
      <c r="E1775" s="97" t="s">
        <v>8482</v>
      </c>
      <c r="F1775" s="97" t="s">
        <v>8483</v>
      </c>
      <c r="G1775" s="97"/>
      <c r="H1775" s="97" t="s">
        <v>203</v>
      </c>
      <c r="I1775" s="97" t="s">
        <v>8484</v>
      </c>
      <c r="J1775" s="97" t="s">
        <v>205</v>
      </c>
      <c r="K1775" s="97">
        <v>276467.96899999998</v>
      </c>
      <c r="L1775" s="97">
        <v>207104.359</v>
      </c>
      <c r="M1775" s="97">
        <v>676402.26179999998</v>
      </c>
      <c r="N1775" s="97">
        <v>707136.73930000002</v>
      </c>
      <c r="O1775" s="97">
        <v>53.109319509999999</v>
      </c>
      <c r="P1775" s="97">
        <v>-6.8588883709999999</v>
      </c>
    </row>
    <row r="1776" spans="1:16" x14ac:dyDescent="0.3">
      <c r="A1776" s="97" t="s">
        <v>8485</v>
      </c>
      <c r="B1776" s="97" t="s">
        <v>8486</v>
      </c>
      <c r="C1776" s="97" t="s">
        <v>8487</v>
      </c>
      <c r="D1776" s="97" t="s">
        <v>8488</v>
      </c>
      <c r="E1776" s="97" t="s">
        <v>8489</v>
      </c>
      <c r="F1776" s="97" t="s">
        <v>611</v>
      </c>
      <c r="G1776" s="97"/>
      <c r="H1776" s="97" t="s">
        <v>612</v>
      </c>
      <c r="I1776" s="97" t="s">
        <v>8490</v>
      </c>
      <c r="J1776" s="97" t="s">
        <v>614</v>
      </c>
      <c r="K1776" s="97">
        <v>143532.125</v>
      </c>
      <c r="L1776" s="97">
        <v>163112.516</v>
      </c>
      <c r="M1776" s="97">
        <v>543494.81709999999</v>
      </c>
      <c r="N1776" s="97">
        <v>663155.08660000004</v>
      </c>
      <c r="O1776" s="97">
        <v>52.716550730000002</v>
      </c>
      <c r="P1776" s="97">
        <v>-8.8363297660000004</v>
      </c>
    </row>
    <row r="1777" spans="1:16" x14ac:dyDescent="0.3">
      <c r="A1777" s="97" t="s">
        <v>8491</v>
      </c>
      <c r="B1777" s="97" t="s">
        <v>8492</v>
      </c>
      <c r="C1777" s="97" t="s">
        <v>8492</v>
      </c>
      <c r="D1777" s="97" t="s">
        <v>8493</v>
      </c>
      <c r="E1777" s="97" t="s">
        <v>8494</v>
      </c>
      <c r="F1777" s="97" t="s">
        <v>6669</v>
      </c>
      <c r="G1777" s="97" t="s">
        <v>496</v>
      </c>
      <c r="H1777" s="97" t="s">
        <v>290</v>
      </c>
      <c r="I1777" s="97" t="s">
        <v>8495</v>
      </c>
      <c r="J1777" s="97" t="s">
        <v>292</v>
      </c>
      <c r="K1777" s="97">
        <v>304010.5</v>
      </c>
      <c r="L1777" s="97">
        <v>172436.93799999999</v>
      </c>
      <c r="M1777" s="97">
        <v>703938.67579999997</v>
      </c>
      <c r="N1777" s="97">
        <v>672476.63959999999</v>
      </c>
      <c r="O1777" s="97">
        <v>52.793272870000003</v>
      </c>
      <c r="P1777" s="97">
        <v>-6.4588695209999996</v>
      </c>
    </row>
    <row r="1778" spans="1:16" x14ac:dyDescent="0.3">
      <c r="A1778" s="97" t="s">
        <v>8496</v>
      </c>
      <c r="B1778" s="97" t="s">
        <v>608</v>
      </c>
      <c r="C1778" s="97" t="s">
        <v>8497</v>
      </c>
      <c r="D1778" s="97" t="s">
        <v>8498</v>
      </c>
      <c r="E1778" s="97" t="s">
        <v>8499</v>
      </c>
      <c r="F1778" s="97" t="s">
        <v>224</v>
      </c>
      <c r="G1778" s="97"/>
      <c r="H1778" s="97" t="s">
        <v>225</v>
      </c>
      <c r="I1778" s="97" t="s">
        <v>8500</v>
      </c>
      <c r="J1778" s="97" t="s">
        <v>227</v>
      </c>
      <c r="K1778" s="97">
        <v>322067.375</v>
      </c>
      <c r="L1778" s="97">
        <v>308591.18800000002</v>
      </c>
      <c r="M1778" s="97">
        <v>721992.38470000005</v>
      </c>
      <c r="N1778" s="97">
        <v>808601.46160000004</v>
      </c>
      <c r="O1778" s="97">
        <v>54.012200569999997</v>
      </c>
      <c r="P1778" s="97">
        <v>-6.1386926859999997</v>
      </c>
    </row>
    <row r="1779" spans="1:16" x14ac:dyDescent="0.3">
      <c r="A1779" s="97" t="s">
        <v>8501</v>
      </c>
      <c r="B1779" s="97" t="s">
        <v>8502</v>
      </c>
      <c r="C1779" s="97" t="s">
        <v>8503</v>
      </c>
      <c r="D1779" s="97" t="s">
        <v>962</v>
      </c>
      <c r="E1779" s="97" t="s">
        <v>275</v>
      </c>
      <c r="F1779" s="97"/>
      <c r="G1779" s="97"/>
      <c r="H1779" s="97" t="s">
        <v>276</v>
      </c>
      <c r="I1779" s="97" t="s">
        <v>8504</v>
      </c>
      <c r="J1779" s="97" t="s">
        <v>278</v>
      </c>
      <c r="K1779" s="97">
        <v>246425.21900000001</v>
      </c>
      <c r="L1779" s="97">
        <v>266218.06300000002</v>
      </c>
      <c r="M1779" s="97">
        <v>646366.29859999998</v>
      </c>
      <c r="N1779" s="97">
        <v>766237.86820000003</v>
      </c>
      <c r="O1779" s="97">
        <v>53.643869479999999</v>
      </c>
      <c r="P1779" s="97">
        <v>-7.2987744140000004</v>
      </c>
    </row>
    <row r="1780" spans="1:16" x14ac:dyDescent="0.3">
      <c r="A1780" s="97" t="s">
        <v>8505</v>
      </c>
      <c r="B1780" s="97" t="s">
        <v>608</v>
      </c>
      <c r="C1780" s="97" t="s">
        <v>8506</v>
      </c>
      <c r="D1780" s="97" t="s">
        <v>8507</v>
      </c>
      <c r="E1780" s="97" t="s">
        <v>8508</v>
      </c>
      <c r="F1780" s="97" t="s">
        <v>5944</v>
      </c>
      <c r="G1780" s="97"/>
      <c r="H1780" s="97" t="s">
        <v>247</v>
      </c>
      <c r="I1780" s="97" t="s">
        <v>8509</v>
      </c>
      <c r="J1780" s="97" t="s">
        <v>249</v>
      </c>
      <c r="K1780" s="97">
        <v>290827.15600000002</v>
      </c>
      <c r="L1780" s="97">
        <v>282246.84399999998</v>
      </c>
      <c r="M1780" s="97">
        <v>690758.75569999998</v>
      </c>
      <c r="N1780" s="97">
        <v>782262.9595</v>
      </c>
      <c r="O1780" s="97">
        <v>53.782022050000002</v>
      </c>
      <c r="P1780" s="97">
        <v>-6.6228662780000001</v>
      </c>
    </row>
    <row r="1781" spans="1:16" x14ac:dyDescent="0.3">
      <c r="A1781" s="97" t="s">
        <v>8510</v>
      </c>
      <c r="B1781" s="97" t="s">
        <v>8511</v>
      </c>
      <c r="C1781" s="97" t="s">
        <v>8512</v>
      </c>
      <c r="D1781" s="97" t="s">
        <v>8513</v>
      </c>
      <c r="E1781" s="97" t="s">
        <v>8514</v>
      </c>
      <c r="F1781" s="97"/>
      <c r="G1781" s="97"/>
      <c r="H1781" s="97" t="s">
        <v>175</v>
      </c>
      <c r="I1781" s="97" t="s">
        <v>8515</v>
      </c>
      <c r="J1781" s="97" t="s">
        <v>177</v>
      </c>
      <c r="K1781" s="97">
        <v>313010.61700000003</v>
      </c>
      <c r="L1781" s="97">
        <v>243552.745</v>
      </c>
      <c r="M1781" s="97">
        <v>712937.23210000002</v>
      </c>
      <c r="N1781" s="97">
        <v>743577.07880000002</v>
      </c>
      <c r="O1781" s="97">
        <v>53.430188190000003</v>
      </c>
      <c r="P1781" s="97">
        <v>-6.3005004700000002</v>
      </c>
    </row>
    <row r="1782" spans="1:16" x14ac:dyDescent="0.3">
      <c r="A1782" s="97" t="s">
        <v>8516</v>
      </c>
      <c r="B1782" s="97" t="s">
        <v>8517</v>
      </c>
      <c r="C1782" s="97" t="s">
        <v>8518</v>
      </c>
      <c r="D1782" s="97" t="s">
        <v>1533</v>
      </c>
      <c r="E1782" s="97" t="s">
        <v>600</v>
      </c>
      <c r="F1782" s="97" t="s">
        <v>449</v>
      </c>
      <c r="G1782" s="97"/>
      <c r="H1782" s="97" t="s">
        <v>151</v>
      </c>
      <c r="I1782" s="97" t="s">
        <v>8519</v>
      </c>
      <c r="J1782" s="97" t="s">
        <v>153</v>
      </c>
      <c r="K1782" s="97">
        <v>110620.516</v>
      </c>
      <c r="L1782" s="97">
        <v>93695.914000000004</v>
      </c>
      <c r="M1782" s="97">
        <v>510589.92</v>
      </c>
      <c r="N1782" s="97">
        <v>593753.61769999994</v>
      </c>
      <c r="O1782" s="97">
        <v>52.0884748</v>
      </c>
      <c r="P1782" s="97">
        <v>-9.3047089070000002</v>
      </c>
    </row>
    <row r="1783" spans="1:16" x14ac:dyDescent="0.3">
      <c r="A1783" s="97" t="s">
        <v>8520</v>
      </c>
      <c r="B1783" s="97" t="s">
        <v>432</v>
      </c>
      <c r="C1783" s="97" t="s">
        <v>8521</v>
      </c>
      <c r="D1783" s="97" t="s">
        <v>8522</v>
      </c>
      <c r="E1783" s="97" t="s">
        <v>8523</v>
      </c>
      <c r="F1783" s="97"/>
      <c r="G1783" s="97"/>
      <c r="H1783" s="97" t="s">
        <v>247</v>
      </c>
      <c r="I1783" s="97" t="s">
        <v>8524</v>
      </c>
      <c r="J1783" s="97" t="s">
        <v>249</v>
      </c>
      <c r="K1783" s="97">
        <v>296590.81300000002</v>
      </c>
      <c r="L1783" s="97">
        <v>274685.34399999998</v>
      </c>
      <c r="M1783" s="97">
        <v>696521.13080000004</v>
      </c>
      <c r="N1783" s="97">
        <v>774703.05790000001</v>
      </c>
      <c r="O1783" s="97">
        <v>53.71307264</v>
      </c>
      <c r="P1783" s="97">
        <v>-6.5378213369999996</v>
      </c>
    </row>
    <row r="1784" spans="1:16" x14ac:dyDescent="0.3">
      <c r="A1784" s="97" t="s">
        <v>8525</v>
      </c>
      <c r="B1784" s="97" t="s">
        <v>8526</v>
      </c>
      <c r="C1784" s="97" t="s">
        <v>8527</v>
      </c>
      <c r="D1784" s="97" t="s">
        <v>1095</v>
      </c>
      <c r="E1784" s="97" t="s">
        <v>306</v>
      </c>
      <c r="F1784" s="97"/>
      <c r="G1784" s="97"/>
      <c r="H1784" s="97" t="s">
        <v>307</v>
      </c>
      <c r="I1784" s="97" t="s">
        <v>8528</v>
      </c>
      <c r="J1784" s="97" t="s">
        <v>309</v>
      </c>
      <c r="K1784" s="97">
        <v>143679.45300000001</v>
      </c>
      <c r="L1784" s="97">
        <v>251880.29699999999</v>
      </c>
      <c r="M1784" s="97">
        <v>543642.59149999998</v>
      </c>
      <c r="N1784" s="97">
        <v>751903.74080000003</v>
      </c>
      <c r="O1784" s="97">
        <v>53.514088729999997</v>
      </c>
      <c r="P1784" s="97">
        <v>-8.8497235849999996</v>
      </c>
    </row>
    <row r="1785" spans="1:16" x14ac:dyDescent="0.3">
      <c r="A1785" s="97" t="s">
        <v>8529</v>
      </c>
      <c r="B1785" s="97" t="s">
        <v>1442</v>
      </c>
      <c r="C1785" s="97" t="s">
        <v>8530</v>
      </c>
      <c r="D1785" s="97" t="s">
        <v>8531</v>
      </c>
      <c r="E1785" s="97" t="s">
        <v>8532</v>
      </c>
      <c r="F1785" s="97" t="s">
        <v>375</v>
      </c>
      <c r="G1785" s="97" t="s">
        <v>306</v>
      </c>
      <c r="H1785" s="97" t="s">
        <v>307</v>
      </c>
      <c r="I1785" s="97" t="s">
        <v>8533</v>
      </c>
      <c r="J1785" s="97" t="s">
        <v>309</v>
      </c>
      <c r="K1785" s="97">
        <v>187284.79699999999</v>
      </c>
      <c r="L1785" s="97">
        <v>211182.21900000001</v>
      </c>
      <c r="M1785" s="97">
        <v>587238.32270000002</v>
      </c>
      <c r="N1785" s="97">
        <v>711214.19770000002</v>
      </c>
      <c r="O1785" s="97">
        <v>53.151280819999997</v>
      </c>
      <c r="P1785" s="97">
        <v>-8.190785322</v>
      </c>
    </row>
    <row r="1786" spans="1:16" x14ac:dyDescent="0.3">
      <c r="A1786" s="97" t="s">
        <v>8534</v>
      </c>
      <c r="B1786" s="97" t="s">
        <v>432</v>
      </c>
      <c r="C1786" s="97" t="s">
        <v>8535</v>
      </c>
      <c r="D1786" s="97" t="s">
        <v>8536</v>
      </c>
      <c r="E1786" s="97" t="s">
        <v>8537</v>
      </c>
      <c r="F1786" s="97"/>
      <c r="G1786" s="97"/>
      <c r="H1786" s="97" t="s">
        <v>247</v>
      </c>
      <c r="I1786" s="97" t="s">
        <v>8538</v>
      </c>
      <c r="J1786" s="97" t="s">
        <v>249</v>
      </c>
      <c r="K1786" s="97">
        <v>314870.43800000002</v>
      </c>
      <c r="L1786" s="97">
        <v>266050.65600000002</v>
      </c>
      <c r="M1786" s="97">
        <v>714796.77209999994</v>
      </c>
      <c r="N1786" s="97">
        <v>766070.13300000003</v>
      </c>
      <c r="O1786" s="97">
        <v>53.631831640000001</v>
      </c>
      <c r="P1786" s="97">
        <v>-6.2642873970000004</v>
      </c>
    </row>
    <row r="1787" spans="1:16" x14ac:dyDescent="0.3">
      <c r="A1787" s="97" t="s">
        <v>8539</v>
      </c>
      <c r="B1787" s="97" t="s">
        <v>1442</v>
      </c>
      <c r="C1787" s="97" t="s">
        <v>8540</v>
      </c>
      <c r="D1787" s="97" t="s">
        <v>8541</v>
      </c>
      <c r="E1787" s="97" t="s">
        <v>4893</v>
      </c>
      <c r="F1787" s="97" t="s">
        <v>223</v>
      </c>
      <c r="G1787" s="97" t="s">
        <v>224</v>
      </c>
      <c r="H1787" s="97" t="s">
        <v>225</v>
      </c>
      <c r="I1787" s="97" t="s">
        <v>8542</v>
      </c>
      <c r="J1787" s="97" t="s">
        <v>227</v>
      </c>
      <c r="K1787" s="97">
        <v>311517.59399999998</v>
      </c>
      <c r="L1787" s="97">
        <v>281365.93800000002</v>
      </c>
      <c r="M1787" s="97">
        <v>711444.7317</v>
      </c>
      <c r="N1787" s="97">
        <v>781382.13329999999</v>
      </c>
      <c r="O1787" s="97">
        <v>53.770095470000001</v>
      </c>
      <c r="P1787" s="97">
        <v>-6.3094408800000004</v>
      </c>
    </row>
    <row r="1788" spans="1:16" x14ac:dyDescent="0.3">
      <c r="A1788" s="97" t="s">
        <v>8543</v>
      </c>
      <c r="B1788" s="97" t="s">
        <v>8544</v>
      </c>
      <c r="C1788" s="97" t="s">
        <v>8545</v>
      </c>
      <c r="D1788" s="97" t="s">
        <v>4568</v>
      </c>
      <c r="E1788" s="97" t="s">
        <v>8546</v>
      </c>
      <c r="F1788" s="97"/>
      <c r="G1788" s="97"/>
      <c r="H1788" s="97" t="s">
        <v>175</v>
      </c>
      <c r="I1788" s="97" t="s">
        <v>8547</v>
      </c>
      <c r="J1788" s="97" t="s">
        <v>177</v>
      </c>
      <c r="K1788" s="97">
        <v>308338.2</v>
      </c>
      <c r="L1788" s="97">
        <v>238330.7</v>
      </c>
      <c r="M1788" s="97">
        <v>708265.79390000005</v>
      </c>
      <c r="N1788" s="97">
        <v>738356.18370000005</v>
      </c>
      <c r="O1788" s="97">
        <v>53.384267129999998</v>
      </c>
      <c r="P1788" s="97">
        <v>-6.3725567019999998</v>
      </c>
    </row>
    <row r="1789" spans="1:16" x14ac:dyDescent="0.3">
      <c r="A1789" s="97" t="s">
        <v>8548</v>
      </c>
      <c r="B1789" s="97" t="s">
        <v>8549</v>
      </c>
      <c r="C1789" s="97" t="s">
        <v>8550</v>
      </c>
      <c r="D1789" s="97" t="s">
        <v>8551</v>
      </c>
      <c r="E1789" s="97" t="s">
        <v>8546</v>
      </c>
      <c r="F1789" s="97" t="s">
        <v>174</v>
      </c>
      <c r="G1789" s="97"/>
      <c r="H1789" s="97" t="s">
        <v>175</v>
      </c>
      <c r="I1789" s="97" t="s">
        <v>8552</v>
      </c>
      <c r="J1789" s="97" t="s">
        <v>177</v>
      </c>
      <c r="K1789" s="97">
        <v>308272.8</v>
      </c>
      <c r="L1789" s="97">
        <v>238371.20000000001</v>
      </c>
      <c r="M1789" s="97">
        <v>708200.40819999995</v>
      </c>
      <c r="N1789" s="97">
        <v>738396.6753</v>
      </c>
      <c r="O1789" s="97">
        <v>53.384644260000002</v>
      </c>
      <c r="P1789" s="97">
        <v>-6.3735252740000004</v>
      </c>
    </row>
    <row r="1790" spans="1:16" x14ac:dyDescent="0.3">
      <c r="A1790" s="97" t="s">
        <v>8553</v>
      </c>
      <c r="B1790" s="97" t="s">
        <v>8554</v>
      </c>
      <c r="C1790" s="97" t="s">
        <v>8555</v>
      </c>
      <c r="D1790" s="97" t="s">
        <v>8556</v>
      </c>
      <c r="E1790" s="97" t="s">
        <v>8557</v>
      </c>
      <c r="F1790" s="97"/>
      <c r="G1790" s="97"/>
      <c r="H1790" s="97" t="s">
        <v>389</v>
      </c>
      <c r="I1790" s="97" t="s">
        <v>8558</v>
      </c>
      <c r="J1790" s="97" t="s">
        <v>391</v>
      </c>
      <c r="K1790" s="97">
        <v>218526.51500000001</v>
      </c>
      <c r="L1790" s="97">
        <v>77653.648000000001</v>
      </c>
      <c r="M1790" s="97">
        <v>618472.59360000002</v>
      </c>
      <c r="N1790" s="97">
        <v>577714.22109999997</v>
      </c>
      <c r="O1790" s="97">
        <v>51.951210949999997</v>
      </c>
      <c r="P1790" s="97">
        <v>-7.7312694899999999</v>
      </c>
    </row>
    <row r="1791" spans="1:16" x14ac:dyDescent="0.3">
      <c r="A1791" s="97" t="s">
        <v>8559</v>
      </c>
      <c r="B1791" s="97" t="s">
        <v>8560</v>
      </c>
      <c r="C1791" s="97" t="s">
        <v>8561</v>
      </c>
      <c r="D1791" s="97" t="s">
        <v>8560</v>
      </c>
      <c r="E1791" s="97" t="s">
        <v>1039</v>
      </c>
      <c r="F1791" s="97" t="s">
        <v>1040</v>
      </c>
      <c r="G1791" s="97"/>
      <c r="H1791" s="97" t="s">
        <v>151</v>
      </c>
      <c r="I1791" s="97" t="s">
        <v>8562</v>
      </c>
      <c r="J1791" s="97" t="s">
        <v>153</v>
      </c>
      <c r="K1791" s="97">
        <v>95979.116999999998</v>
      </c>
      <c r="L1791" s="97">
        <v>91062.172000000006</v>
      </c>
      <c r="M1791" s="97">
        <v>495951.66029999999</v>
      </c>
      <c r="N1791" s="97">
        <v>591120.52320000005</v>
      </c>
      <c r="O1791" s="97">
        <v>52.06225748</v>
      </c>
      <c r="P1791" s="97">
        <v>-9.5174384609999994</v>
      </c>
    </row>
    <row r="1792" spans="1:16" x14ac:dyDescent="0.3">
      <c r="A1792" s="97" t="s">
        <v>8563</v>
      </c>
      <c r="B1792" s="97" t="s">
        <v>8564</v>
      </c>
      <c r="C1792" s="97" t="s">
        <v>8564</v>
      </c>
      <c r="D1792" s="97" t="s">
        <v>8565</v>
      </c>
      <c r="E1792" s="97" t="s">
        <v>8566</v>
      </c>
      <c r="F1792" s="97" t="s">
        <v>2161</v>
      </c>
      <c r="G1792" s="97"/>
      <c r="H1792" s="97" t="s">
        <v>247</v>
      </c>
      <c r="I1792" s="97" t="s">
        <v>8567</v>
      </c>
      <c r="J1792" s="97" t="s">
        <v>249</v>
      </c>
      <c r="K1792" s="97">
        <v>284596.56300000002</v>
      </c>
      <c r="L1792" s="97">
        <v>245422.79699999999</v>
      </c>
      <c r="M1792" s="97">
        <v>684529.30889999995</v>
      </c>
      <c r="N1792" s="97">
        <v>745446.87910000002</v>
      </c>
      <c r="O1792" s="97">
        <v>53.452304249999997</v>
      </c>
      <c r="P1792" s="97">
        <v>-6.7273508790000003</v>
      </c>
    </row>
    <row r="1793" spans="1:16" x14ac:dyDescent="0.3">
      <c r="A1793" s="97" t="s">
        <v>8568</v>
      </c>
      <c r="B1793" s="97" t="s">
        <v>1442</v>
      </c>
      <c r="C1793" s="97" t="s">
        <v>8569</v>
      </c>
      <c r="D1793" s="97" t="s">
        <v>8570</v>
      </c>
      <c r="E1793" s="97" t="s">
        <v>8571</v>
      </c>
      <c r="F1793" s="97" t="s">
        <v>693</v>
      </c>
      <c r="G1793" s="97"/>
      <c r="H1793" s="97" t="s">
        <v>437</v>
      </c>
      <c r="I1793" s="97" t="s">
        <v>8572</v>
      </c>
      <c r="J1793" s="97" t="s">
        <v>439</v>
      </c>
      <c r="K1793" s="97">
        <v>216613.05300000001</v>
      </c>
      <c r="L1793" s="97">
        <v>411667.76799999998</v>
      </c>
      <c r="M1793" s="97">
        <v>616561.32849999995</v>
      </c>
      <c r="N1793" s="97">
        <v>911656.39359999995</v>
      </c>
      <c r="O1793" s="97">
        <v>54.952305029999998</v>
      </c>
      <c r="P1793" s="97">
        <v>-7.7414651990000003</v>
      </c>
    </row>
    <row r="1794" spans="1:16" x14ac:dyDescent="0.3">
      <c r="A1794" s="97" t="s">
        <v>8573</v>
      </c>
      <c r="B1794" s="97" t="s">
        <v>8574</v>
      </c>
      <c r="C1794" s="97" t="s">
        <v>8574</v>
      </c>
      <c r="D1794" s="97" t="s">
        <v>8575</v>
      </c>
      <c r="E1794" s="97" t="s">
        <v>8576</v>
      </c>
      <c r="F1794" s="97" t="s">
        <v>320</v>
      </c>
      <c r="G1794" s="97"/>
      <c r="H1794" s="97" t="s">
        <v>546</v>
      </c>
      <c r="I1794" s="97" t="s">
        <v>8577</v>
      </c>
      <c r="J1794" s="97" t="s">
        <v>548</v>
      </c>
      <c r="K1794" s="97">
        <v>174284.7</v>
      </c>
      <c r="L1794" s="97">
        <v>324213.3</v>
      </c>
      <c r="M1794" s="97">
        <v>574241.63080000004</v>
      </c>
      <c r="N1794" s="97">
        <v>824220.99399999995</v>
      </c>
      <c r="O1794" s="97">
        <v>54.166318080000003</v>
      </c>
      <c r="P1794" s="97">
        <v>-8.3944488019999994</v>
      </c>
    </row>
    <row r="1795" spans="1:16" x14ac:dyDescent="0.3">
      <c r="A1795" s="97" t="s">
        <v>8578</v>
      </c>
      <c r="B1795" s="97" t="s">
        <v>8579</v>
      </c>
      <c r="C1795" s="97" t="s">
        <v>8579</v>
      </c>
      <c r="D1795" s="97" t="s">
        <v>8580</v>
      </c>
      <c r="E1795" s="97" t="s">
        <v>506</v>
      </c>
      <c r="F1795" s="97" t="s">
        <v>202</v>
      </c>
      <c r="G1795" s="97"/>
      <c r="H1795" s="97" t="s">
        <v>290</v>
      </c>
      <c r="I1795" s="97" t="s">
        <v>8581</v>
      </c>
      <c r="J1795" s="97" t="s">
        <v>292</v>
      </c>
      <c r="K1795" s="97">
        <v>293791.34399999998</v>
      </c>
      <c r="L1795" s="97">
        <v>205438.21900000001</v>
      </c>
      <c r="M1795" s="97">
        <v>693721.89650000003</v>
      </c>
      <c r="N1795" s="97">
        <v>705470.86600000004</v>
      </c>
      <c r="O1795" s="97">
        <v>53.091592210000002</v>
      </c>
      <c r="P1795" s="97">
        <v>-6.6007721159999999</v>
      </c>
    </row>
    <row r="1796" spans="1:16" x14ac:dyDescent="0.3">
      <c r="A1796" s="97" t="s">
        <v>8582</v>
      </c>
      <c r="B1796" s="97" t="s">
        <v>608</v>
      </c>
      <c r="C1796" s="97" t="s">
        <v>8583</v>
      </c>
      <c r="D1796" s="97" t="s">
        <v>8584</v>
      </c>
      <c r="E1796" s="97" t="s">
        <v>506</v>
      </c>
      <c r="F1796" s="97" t="s">
        <v>202</v>
      </c>
      <c r="G1796" s="97"/>
      <c r="H1796" s="97" t="s">
        <v>203</v>
      </c>
      <c r="I1796" s="97" t="s">
        <v>8585</v>
      </c>
      <c r="J1796" s="97" t="s">
        <v>205</v>
      </c>
      <c r="K1796" s="97">
        <v>292617.78100000002</v>
      </c>
      <c r="L1796" s="97">
        <v>210216.81299999999</v>
      </c>
      <c r="M1796" s="97">
        <v>692548.61170000001</v>
      </c>
      <c r="N1796" s="97">
        <v>710248.43680000002</v>
      </c>
      <c r="O1796" s="97">
        <v>53.134721669999998</v>
      </c>
      <c r="P1796" s="97">
        <v>-6.6169061779999998</v>
      </c>
    </row>
    <row r="1797" spans="1:16" x14ac:dyDescent="0.3">
      <c r="A1797" s="97" t="s">
        <v>8586</v>
      </c>
      <c r="B1797" s="97" t="s">
        <v>1496</v>
      </c>
      <c r="C1797" s="97" t="s">
        <v>8587</v>
      </c>
      <c r="D1797" s="97" t="s">
        <v>1197</v>
      </c>
      <c r="E1797" s="97" t="s">
        <v>593</v>
      </c>
      <c r="F1797" s="97"/>
      <c r="G1797" s="97"/>
      <c r="H1797" s="97" t="s">
        <v>594</v>
      </c>
      <c r="I1797" s="97" t="s">
        <v>8588</v>
      </c>
      <c r="J1797" s="97" t="s">
        <v>596</v>
      </c>
      <c r="K1797" s="97">
        <v>233412.02799999999</v>
      </c>
      <c r="L1797" s="97">
        <v>224686.05499999999</v>
      </c>
      <c r="M1797" s="97">
        <v>633355.68929999997</v>
      </c>
      <c r="N1797" s="97">
        <v>724714.8774</v>
      </c>
      <c r="O1797" s="97">
        <v>53.271717520000003</v>
      </c>
      <c r="P1797" s="97">
        <v>-7.4999351570000004</v>
      </c>
    </row>
    <row r="1798" spans="1:16" x14ac:dyDescent="0.3">
      <c r="A1798" s="97" t="s">
        <v>8589</v>
      </c>
      <c r="B1798" s="97" t="s">
        <v>1404</v>
      </c>
      <c r="C1798" s="97" t="s">
        <v>8590</v>
      </c>
      <c r="D1798" s="97" t="s">
        <v>8591</v>
      </c>
      <c r="E1798" s="97" t="s">
        <v>8592</v>
      </c>
      <c r="F1798" s="97" t="s">
        <v>3400</v>
      </c>
      <c r="G1798" s="97"/>
      <c r="H1798" s="97" t="s">
        <v>437</v>
      </c>
      <c r="I1798" s="97" t="s">
        <v>8593</v>
      </c>
      <c r="J1798" s="97" t="s">
        <v>439</v>
      </c>
      <c r="K1798" s="97">
        <v>212248.641</v>
      </c>
      <c r="L1798" s="97">
        <v>416239.65600000002</v>
      </c>
      <c r="M1798" s="97">
        <v>612197.88100000005</v>
      </c>
      <c r="N1798" s="97">
        <v>916227.31960000005</v>
      </c>
      <c r="O1798" s="97">
        <v>54.993497959999999</v>
      </c>
      <c r="P1798" s="97">
        <v>-7.8093870120000002</v>
      </c>
    </row>
    <row r="1799" spans="1:16" x14ac:dyDescent="0.3">
      <c r="A1799" s="97" t="s">
        <v>8594</v>
      </c>
      <c r="B1799" s="97" t="s">
        <v>8595</v>
      </c>
      <c r="C1799" s="97" t="s">
        <v>8596</v>
      </c>
      <c r="D1799" s="97" t="s">
        <v>986</v>
      </c>
      <c r="E1799" s="97" t="s">
        <v>380</v>
      </c>
      <c r="F1799" s="97"/>
      <c r="G1799" s="97"/>
      <c r="H1799" s="97" t="s">
        <v>381</v>
      </c>
      <c r="I1799" s="97" t="s">
        <v>8597</v>
      </c>
      <c r="J1799" s="97" t="s">
        <v>383</v>
      </c>
      <c r="K1799" s="97">
        <v>267408.56300000002</v>
      </c>
      <c r="L1799" s="97">
        <v>296757.78100000002</v>
      </c>
      <c r="M1799" s="97">
        <v>667345.28489999997</v>
      </c>
      <c r="N1799" s="97">
        <v>796770.89469999995</v>
      </c>
      <c r="O1799" s="97">
        <v>53.915925520000002</v>
      </c>
      <c r="P1799" s="97">
        <v>-6.9748786310000002</v>
      </c>
    </row>
    <row r="1800" spans="1:16" x14ac:dyDescent="0.3">
      <c r="A1800" s="97" t="s">
        <v>8598</v>
      </c>
      <c r="B1800" s="97" t="s">
        <v>1496</v>
      </c>
      <c r="C1800" s="97" t="s">
        <v>8599</v>
      </c>
      <c r="D1800" s="97" t="s">
        <v>8600</v>
      </c>
      <c r="E1800" s="97" t="s">
        <v>8601</v>
      </c>
      <c r="F1800" s="97" t="s">
        <v>320</v>
      </c>
      <c r="G1800" s="97"/>
      <c r="H1800" s="97" t="s">
        <v>321</v>
      </c>
      <c r="I1800" s="97" t="s">
        <v>8602</v>
      </c>
      <c r="J1800" s="97" t="s">
        <v>323</v>
      </c>
      <c r="K1800" s="97">
        <v>200054.20300000001</v>
      </c>
      <c r="L1800" s="97">
        <v>269571.65600000002</v>
      </c>
      <c r="M1800" s="97">
        <v>600005.29029999999</v>
      </c>
      <c r="N1800" s="97">
        <v>769590.98609999998</v>
      </c>
      <c r="O1800" s="97">
        <v>53.676055589999997</v>
      </c>
      <c r="P1800" s="97">
        <v>-7.999919931</v>
      </c>
    </row>
    <row r="1801" spans="1:16" x14ac:dyDescent="0.3">
      <c r="A1801" s="97" t="s">
        <v>8603</v>
      </c>
      <c r="B1801" s="97" t="s">
        <v>8604</v>
      </c>
      <c r="C1801" s="97" t="s">
        <v>8604</v>
      </c>
      <c r="D1801" s="97" t="s">
        <v>1129</v>
      </c>
      <c r="E1801" s="97" t="s">
        <v>158</v>
      </c>
      <c r="F1801" s="97"/>
      <c r="G1801" s="97"/>
      <c r="H1801" s="97" t="s">
        <v>159</v>
      </c>
      <c r="I1801" s="97" t="s">
        <v>8605</v>
      </c>
      <c r="J1801" s="97" t="s">
        <v>161</v>
      </c>
      <c r="K1801" s="97">
        <v>212021.29699999999</v>
      </c>
      <c r="L1801" s="97">
        <v>120782.234</v>
      </c>
      <c r="M1801" s="97">
        <v>611969.00870000001</v>
      </c>
      <c r="N1801" s="97">
        <v>620833.55350000004</v>
      </c>
      <c r="O1801" s="97">
        <v>52.338976279999997</v>
      </c>
      <c r="P1801" s="97">
        <v>-7.8243616869999997</v>
      </c>
    </row>
    <row r="1802" spans="1:16" x14ac:dyDescent="0.3">
      <c r="A1802" s="97" t="s">
        <v>8606</v>
      </c>
      <c r="B1802" s="97" t="s">
        <v>8607</v>
      </c>
      <c r="C1802" s="97" t="s">
        <v>8608</v>
      </c>
      <c r="D1802" s="97" t="s">
        <v>8609</v>
      </c>
      <c r="E1802" s="97" t="s">
        <v>7202</v>
      </c>
      <c r="F1802" s="97" t="s">
        <v>260</v>
      </c>
      <c r="G1802" s="97" t="s">
        <v>202</v>
      </c>
      <c r="H1802" s="97" t="s">
        <v>203</v>
      </c>
      <c r="I1802" s="97" t="s">
        <v>8610</v>
      </c>
      <c r="J1802" s="97" t="s">
        <v>205</v>
      </c>
      <c r="K1802" s="97">
        <v>273164.40600000002</v>
      </c>
      <c r="L1802" s="97">
        <v>184937.125</v>
      </c>
      <c r="M1802" s="97">
        <v>673099.29220000003</v>
      </c>
      <c r="N1802" s="97">
        <v>684974.29810000001</v>
      </c>
      <c r="O1802" s="97">
        <v>52.910634590000001</v>
      </c>
      <c r="P1802" s="97">
        <v>-6.9132246750000004</v>
      </c>
    </row>
    <row r="1803" spans="1:16" x14ac:dyDescent="0.3">
      <c r="A1803" s="97" t="s">
        <v>8611</v>
      </c>
      <c r="B1803" s="97" t="s">
        <v>2974</v>
      </c>
      <c r="C1803" s="97" t="s">
        <v>8612</v>
      </c>
      <c r="D1803" s="97" t="s">
        <v>8613</v>
      </c>
      <c r="E1803" s="97" t="s">
        <v>210</v>
      </c>
      <c r="F1803" s="97"/>
      <c r="G1803" s="97"/>
      <c r="H1803" s="97" t="s">
        <v>211</v>
      </c>
      <c r="I1803" s="97" t="s">
        <v>8614</v>
      </c>
      <c r="J1803" s="97" t="s">
        <v>213</v>
      </c>
      <c r="K1803" s="97">
        <v>262499.53100000002</v>
      </c>
      <c r="L1803" s="97">
        <v>153355.46900000001</v>
      </c>
      <c r="M1803" s="97">
        <v>662436.54579999996</v>
      </c>
      <c r="N1803" s="97">
        <v>653399.50190000003</v>
      </c>
      <c r="O1803" s="97">
        <v>52.628227799999998</v>
      </c>
      <c r="P1803" s="97">
        <v>-7.0777403679999997</v>
      </c>
    </row>
    <row r="1804" spans="1:16" x14ac:dyDescent="0.3">
      <c r="A1804" s="97" t="s">
        <v>8615</v>
      </c>
      <c r="B1804" s="97" t="s">
        <v>3793</v>
      </c>
      <c r="C1804" s="97" t="s">
        <v>8616</v>
      </c>
      <c r="D1804" s="97" t="s">
        <v>8617</v>
      </c>
      <c r="E1804" s="97" t="s">
        <v>5872</v>
      </c>
      <c r="F1804" s="97" t="s">
        <v>593</v>
      </c>
      <c r="G1804" s="97"/>
      <c r="H1804" s="97" t="s">
        <v>594</v>
      </c>
      <c r="I1804" s="97" t="s">
        <v>8618</v>
      </c>
      <c r="J1804" s="97" t="s">
        <v>596</v>
      </c>
      <c r="K1804" s="97">
        <v>227808.70300000001</v>
      </c>
      <c r="L1804" s="97">
        <v>238180.43799999999</v>
      </c>
      <c r="M1804" s="97">
        <v>627753.64350000001</v>
      </c>
      <c r="N1804" s="97">
        <v>738206.38309999998</v>
      </c>
      <c r="O1804" s="97">
        <v>53.393284360000003</v>
      </c>
      <c r="P1804" s="97">
        <v>-7.5827362269999998</v>
      </c>
    </row>
    <row r="1805" spans="1:16" x14ac:dyDescent="0.3">
      <c r="A1805" s="97" t="s">
        <v>8619</v>
      </c>
      <c r="B1805" s="97" t="s">
        <v>8620</v>
      </c>
      <c r="C1805" s="97" t="s">
        <v>8621</v>
      </c>
      <c r="D1805" s="97" t="s">
        <v>8621</v>
      </c>
      <c r="E1805" s="97" t="s">
        <v>223</v>
      </c>
      <c r="F1805" s="97" t="s">
        <v>224</v>
      </c>
      <c r="G1805" s="97"/>
      <c r="H1805" s="97" t="s">
        <v>225</v>
      </c>
      <c r="I1805" s="97" t="s">
        <v>8622</v>
      </c>
      <c r="J1805" s="97" t="s">
        <v>227</v>
      </c>
      <c r="K1805" s="97">
        <v>307527.7</v>
      </c>
      <c r="L1805" s="97">
        <v>275704.09999999998</v>
      </c>
      <c r="M1805" s="97">
        <v>707455.66720000003</v>
      </c>
      <c r="N1805" s="97">
        <v>775721.53630000004</v>
      </c>
      <c r="O1805" s="97">
        <v>53.720085900000001</v>
      </c>
      <c r="P1805" s="97">
        <v>-6.3718927890000003</v>
      </c>
    </row>
    <row r="1806" spans="1:16" x14ac:dyDescent="0.3">
      <c r="A1806" s="97" t="s">
        <v>8623</v>
      </c>
      <c r="B1806" s="97" t="s">
        <v>2876</v>
      </c>
      <c r="C1806" s="97" t="s">
        <v>8624</v>
      </c>
      <c r="D1806" s="97" t="s">
        <v>1014</v>
      </c>
      <c r="E1806" s="97" t="s">
        <v>465</v>
      </c>
      <c r="F1806" s="97"/>
      <c r="G1806" s="97"/>
      <c r="H1806" s="97" t="s">
        <v>466</v>
      </c>
      <c r="I1806" s="97" t="s">
        <v>8625</v>
      </c>
      <c r="J1806" s="97" t="s">
        <v>468</v>
      </c>
      <c r="K1806" s="97">
        <v>133855.20300000001</v>
      </c>
      <c r="L1806" s="97">
        <v>276008.31300000002</v>
      </c>
      <c r="M1806" s="97">
        <v>533820.58759999997</v>
      </c>
      <c r="N1806" s="97">
        <v>776026.6102</v>
      </c>
      <c r="O1806" s="97">
        <v>53.729691969999998</v>
      </c>
      <c r="P1806" s="97">
        <v>-9.0029163739999998</v>
      </c>
    </row>
    <row r="1807" spans="1:16" x14ac:dyDescent="0.3">
      <c r="A1807" s="97" t="s">
        <v>8626</v>
      </c>
      <c r="B1807" s="97" t="s">
        <v>8627</v>
      </c>
      <c r="C1807" s="97" t="s">
        <v>8628</v>
      </c>
      <c r="D1807" s="97" t="s">
        <v>5557</v>
      </c>
      <c r="E1807" s="97" t="s">
        <v>506</v>
      </c>
      <c r="F1807" s="97" t="s">
        <v>202</v>
      </c>
      <c r="G1807" s="97"/>
      <c r="H1807" s="97" t="s">
        <v>203</v>
      </c>
      <c r="I1807" s="97" t="s">
        <v>8629</v>
      </c>
      <c r="J1807" s="97" t="s">
        <v>205</v>
      </c>
      <c r="K1807" s="97">
        <v>275840.08600000001</v>
      </c>
      <c r="L1807" s="97">
        <v>226645.33</v>
      </c>
      <c r="M1807" s="97">
        <v>675774.61820000003</v>
      </c>
      <c r="N1807" s="97">
        <v>726673.50399999996</v>
      </c>
      <c r="O1807" s="97">
        <v>53.284954450000001</v>
      </c>
      <c r="P1807" s="97">
        <v>-6.8636270939999999</v>
      </c>
    </row>
    <row r="1808" spans="1:16" x14ac:dyDescent="0.3">
      <c r="A1808" s="97" t="s">
        <v>8630</v>
      </c>
      <c r="B1808" s="97" t="s">
        <v>8631</v>
      </c>
      <c r="C1808" s="97" t="s">
        <v>8632</v>
      </c>
      <c r="D1808" s="97" t="s">
        <v>1892</v>
      </c>
      <c r="E1808" s="97" t="s">
        <v>8633</v>
      </c>
      <c r="F1808" s="97" t="s">
        <v>1190</v>
      </c>
      <c r="G1808" s="97"/>
      <c r="H1808" s="97" t="s">
        <v>262</v>
      </c>
      <c r="I1808" s="97" t="s">
        <v>8634</v>
      </c>
      <c r="J1808" s="97" t="s">
        <v>264</v>
      </c>
      <c r="K1808" s="97">
        <v>228334.82800000001</v>
      </c>
      <c r="L1808" s="97">
        <v>178278.92199999999</v>
      </c>
      <c r="M1808" s="97">
        <v>628279.33470000001</v>
      </c>
      <c r="N1808" s="97">
        <v>678317.76899999997</v>
      </c>
      <c r="O1808" s="97">
        <v>52.85503636</v>
      </c>
      <c r="P1808" s="97">
        <v>-7.5801112489999998</v>
      </c>
    </row>
    <row r="1809" spans="1:16" x14ac:dyDescent="0.3">
      <c r="A1809" s="97" t="s">
        <v>8635</v>
      </c>
      <c r="B1809" s="97" t="s">
        <v>8636</v>
      </c>
      <c r="C1809" s="97" t="s">
        <v>8637</v>
      </c>
      <c r="D1809" s="97" t="s">
        <v>8638</v>
      </c>
      <c r="E1809" s="97" t="s">
        <v>925</v>
      </c>
      <c r="F1809" s="97" t="s">
        <v>444</v>
      </c>
      <c r="G1809" s="97"/>
      <c r="H1809" s="97" t="s">
        <v>437</v>
      </c>
      <c r="I1809" s="97" t="s">
        <v>8639</v>
      </c>
      <c r="J1809" s="97" t="s">
        <v>439</v>
      </c>
      <c r="K1809" s="97">
        <v>233119.93799999999</v>
      </c>
      <c r="L1809" s="97">
        <v>398075</v>
      </c>
      <c r="M1809" s="97">
        <v>633064.58530000004</v>
      </c>
      <c r="N1809" s="97">
        <v>898066.46669999999</v>
      </c>
      <c r="O1809" s="97">
        <v>54.829389200000001</v>
      </c>
      <c r="P1809" s="97">
        <v>-7.4854043389999996</v>
      </c>
    </row>
    <row r="1810" spans="1:16" x14ac:dyDescent="0.3">
      <c r="A1810" s="97" t="s">
        <v>8640</v>
      </c>
      <c r="B1810" s="97" t="s">
        <v>8641</v>
      </c>
      <c r="C1810" s="97" t="s">
        <v>8641</v>
      </c>
      <c r="D1810" s="97" t="s">
        <v>8642</v>
      </c>
      <c r="E1810" s="97" t="s">
        <v>388</v>
      </c>
      <c r="F1810" s="97"/>
      <c r="G1810" s="97"/>
      <c r="H1810" s="97" t="s">
        <v>389</v>
      </c>
      <c r="I1810" s="97" t="s">
        <v>8643</v>
      </c>
      <c r="J1810" s="97" t="s">
        <v>391</v>
      </c>
      <c r="K1810" s="97">
        <v>243799.78099999999</v>
      </c>
      <c r="L1810" s="97">
        <v>99226.141000000003</v>
      </c>
      <c r="M1810" s="97">
        <v>643740.53330000001</v>
      </c>
      <c r="N1810" s="97">
        <v>599281.9325</v>
      </c>
      <c r="O1810" s="97">
        <v>52.143656479999997</v>
      </c>
      <c r="P1810" s="97">
        <v>-7.3609416540000003</v>
      </c>
    </row>
    <row r="1811" spans="1:16" x14ac:dyDescent="0.3">
      <c r="A1811" s="97" t="s">
        <v>8644</v>
      </c>
      <c r="B1811" s="97" t="s">
        <v>8645</v>
      </c>
      <c r="C1811" s="97" t="s">
        <v>2839</v>
      </c>
      <c r="D1811" s="97" t="s">
        <v>8646</v>
      </c>
      <c r="E1811" s="97" t="s">
        <v>211</v>
      </c>
      <c r="F1811" s="97"/>
      <c r="G1811" s="97"/>
      <c r="H1811" s="97" t="s">
        <v>211</v>
      </c>
      <c r="I1811" s="97" t="s">
        <v>8647</v>
      </c>
      <c r="J1811" s="97" t="s">
        <v>213</v>
      </c>
      <c r="K1811" s="97">
        <v>266082.875</v>
      </c>
      <c r="L1811" s="97">
        <v>159391.96900000001</v>
      </c>
      <c r="M1811" s="97">
        <v>666019.15020000003</v>
      </c>
      <c r="N1811" s="97">
        <v>659434.6825</v>
      </c>
      <c r="O1811" s="97">
        <v>52.682040290000003</v>
      </c>
      <c r="P1811" s="97">
        <v>-7.0236216579999997</v>
      </c>
    </row>
    <row r="1812" spans="1:16" x14ac:dyDescent="0.3">
      <c r="A1812" s="97" t="s">
        <v>8648</v>
      </c>
      <c r="B1812" s="97" t="s">
        <v>8649</v>
      </c>
      <c r="C1812" s="97" t="s">
        <v>8650</v>
      </c>
      <c r="D1812" s="97" t="s">
        <v>8651</v>
      </c>
      <c r="E1812" s="97" t="s">
        <v>8652</v>
      </c>
      <c r="F1812" s="97" t="s">
        <v>182</v>
      </c>
      <c r="G1812" s="97"/>
      <c r="H1812" s="97" t="s">
        <v>175</v>
      </c>
      <c r="I1812" s="97" t="s">
        <v>8653</v>
      </c>
      <c r="J1812" s="97" t="s">
        <v>177</v>
      </c>
      <c r="K1812" s="97">
        <v>328539.33</v>
      </c>
      <c r="L1812" s="97">
        <v>238848.77299999999</v>
      </c>
      <c r="M1812" s="97">
        <v>728462.57499999995</v>
      </c>
      <c r="N1812" s="97">
        <v>738874.03780000005</v>
      </c>
      <c r="O1812" s="97">
        <v>53.384395349999998</v>
      </c>
      <c r="P1812" s="97">
        <v>-6.0689238940000001</v>
      </c>
    </row>
    <row r="1813" spans="1:16" x14ac:dyDescent="0.3">
      <c r="A1813" s="97" t="s">
        <v>8654</v>
      </c>
      <c r="B1813" s="97" t="s">
        <v>8655</v>
      </c>
      <c r="C1813" s="97" t="s">
        <v>8656</v>
      </c>
      <c r="D1813" s="97" t="s">
        <v>8657</v>
      </c>
      <c r="E1813" s="97" t="s">
        <v>5077</v>
      </c>
      <c r="F1813" s="97" t="s">
        <v>465</v>
      </c>
      <c r="G1813" s="97"/>
      <c r="H1813" s="97" t="s">
        <v>466</v>
      </c>
      <c r="I1813" s="97" t="s">
        <v>8658</v>
      </c>
      <c r="J1813" s="97" t="s">
        <v>468</v>
      </c>
      <c r="K1813" s="97">
        <v>61211.851999999999</v>
      </c>
      <c r="L1813" s="97">
        <v>304681.18800000002</v>
      </c>
      <c r="M1813" s="97">
        <v>461193.04430000001</v>
      </c>
      <c r="N1813" s="97">
        <v>804693.69469999999</v>
      </c>
      <c r="O1813" s="97">
        <v>53.972865339999998</v>
      </c>
      <c r="P1813" s="97">
        <v>-10.1158947</v>
      </c>
    </row>
    <row r="1814" spans="1:16" x14ac:dyDescent="0.3">
      <c r="A1814" s="97" t="s">
        <v>8659</v>
      </c>
      <c r="B1814" s="97" t="s">
        <v>1249</v>
      </c>
      <c r="C1814" s="97" t="s">
        <v>8660</v>
      </c>
      <c r="D1814" s="97" t="s">
        <v>1897</v>
      </c>
      <c r="E1814" s="97" t="s">
        <v>449</v>
      </c>
      <c r="F1814" s="97"/>
      <c r="G1814" s="97"/>
      <c r="H1814" s="97" t="s">
        <v>151</v>
      </c>
      <c r="I1814" s="97" t="s">
        <v>8661</v>
      </c>
      <c r="J1814" s="97" t="s">
        <v>153</v>
      </c>
      <c r="K1814" s="97">
        <v>89999.422000000006</v>
      </c>
      <c r="L1814" s="97">
        <v>128796.914</v>
      </c>
      <c r="M1814" s="97">
        <v>489973.45980000001</v>
      </c>
      <c r="N1814" s="97">
        <v>628847.16859999998</v>
      </c>
      <c r="O1814" s="97">
        <v>52.400079560000002</v>
      </c>
      <c r="P1814" s="97">
        <v>-9.6168595250000006</v>
      </c>
    </row>
    <row r="1815" spans="1:16" x14ac:dyDescent="0.3">
      <c r="A1815" s="97" t="s">
        <v>8662</v>
      </c>
      <c r="B1815" s="97" t="s">
        <v>8663</v>
      </c>
      <c r="C1815" s="97" t="s">
        <v>8663</v>
      </c>
      <c r="D1815" s="97" t="s">
        <v>1679</v>
      </c>
      <c r="E1815" s="97" t="s">
        <v>158</v>
      </c>
      <c r="F1815" s="97"/>
      <c r="G1815" s="97"/>
      <c r="H1815" s="97" t="s">
        <v>159</v>
      </c>
      <c r="I1815" s="97" t="s">
        <v>8664</v>
      </c>
      <c r="J1815" s="97" t="s">
        <v>161</v>
      </c>
      <c r="K1815" s="97">
        <v>236402.641</v>
      </c>
      <c r="L1815" s="97">
        <v>124836.32</v>
      </c>
      <c r="M1815" s="97">
        <v>636345.12360000005</v>
      </c>
      <c r="N1815" s="97">
        <v>624886.63540000003</v>
      </c>
      <c r="O1815" s="97">
        <v>52.374332440000003</v>
      </c>
      <c r="P1815" s="97">
        <v>-7.4662286870000001</v>
      </c>
    </row>
    <row r="1816" spans="1:16" x14ac:dyDescent="0.3">
      <c r="A1816" s="97" t="s">
        <v>8665</v>
      </c>
      <c r="B1816" s="97" t="s">
        <v>8666</v>
      </c>
      <c r="C1816" s="97" t="s">
        <v>8666</v>
      </c>
      <c r="D1816" s="97" t="s">
        <v>8667</v>
      </c>
      <c r="E1816" s="97" t="s">
        <v>8668</v>
      </c>
      <c r="F1816" s="97" t="s">
        <v>444</v>
      </c>
      <c r="G1816" s="97"/>
      <c r="H1816" s="97" t="s">
        <v>437</v>
      </c>
      <c r="I1816" s="97" t="s">
        <v>8669</v>
      </c>
      <c r="J1816" s="97" t="s">
        <v>439</v>
      </c>
      <c r="K1816" s="97">
        <v>201584.234</v>
      </c>
      <c r="L1816" s="97">
        <v>437258.93800000002</v>
      </c>
      <c r="M1816" s="97">
        <v>601535.88269999996</v>
      </c>
      <c r="N1816" s="97">
        <v>937242.12930000003</v>
      </c>
      <c r="O1816" s="97">
        <v>55.182448530000002</v>
      </c>
      <c r="P1816" s="97">
        <v>-7.9758857660000002</v>
      </c>
    </row>
    <row r="1817" spans="1:16" x14ac:dyDescent="0.3">
      <c r="A1817" s="97" t="s">
        <v>8670</v>
      </c>
      <c r="B1817" s="97" t="s">
        <v>8671</v>
      </c>
      <c r="C1817" s="97" t="s">
        <v>8672</v>
      </c>
      <c r="D1817" s="97" t="s">
        <v>8673</v>
      </c>
      <c r="E1817" s="97" t="s">
        <v>1124</v>
      </c>
      <c r="F1817" s="97" t="s">
        <v>158</v>
      </c>
      <c r="G1817" s="97"/>
      <c r="H1817" s="97" t="s">
        <v>159</v>
      </c>
      <c r="I1817" s="97" t="s">
        <v>8674</v>
      </c>
      <c r="J1817" s="97" t="s">
        <v>430</v>
      </c>
      <c r="K1817" s="97">
        <v>189637.766</v>
      </c>
      <c r="L1817" s="97">
        <v>174015.53099999999</v>
      </c>
      <c r="M1817" s="97">
        <v>589590.58519999997</v>
      </c>
      <c r="N1817" s="97">
        <v>674055.50410000002</v>
      </c>
      <c r="O1817" s="97">
        <v>52.817370320000002</v>
      </c>
      <c r="P1817" s="97">
        <v>-8.1544239829999992</v>
      </c>
    </row>
    <row r="1818" spans="1:16" x14ac:dyDescent="0.3">
      <c r="A1818" s="97" t="s">
        <v>8675</v>
      </c>
      <c r="B1818" s="97" t="s">
        <v>3279</v>
      </c>
      <c r="C1818" s="97" t="s">
        <v>8676</v>
      </c>
      <c r="D1818" s="97" t="s">
        <v>8677</v>
      </c>
      <c r="E1818" s="97" t="s">
        <v>2850</v>
      </c>
      <c r="F1818" s="97" t="s">
        <v>306</v>
      </c>
      <c r="G1818" s="97"/>
      <c r="H1818" s="97" t="s">
        <v>307</v>
      </c>
      <c r="I1818" s="97" t="s">
        <v>8678</v>
      </c>
      <c r="J1818" s="97" t="s">
        <v>309</v>
      </c>
      <c r="K1818" s="97">
        <v>136665.77600000001</v>
      </c>
      <c r="L1818" s="97">
        <v>220509.91500000001</v>
      </c>
      <c r="M1818" s="97">
        <v>536630.25699999998</v>
      </c>
      <c r="N1818" s="97">
        <v>720540.15599999996</v>
      </c>
      <c r="O1818" s="97">
        <v>53.231468589999999</v>
      </c>
      <c r="P1818" s="97">
        <v>-8.9491498899999993</v>
      </c>
    </row>
    <row r="1819" spans="1:16" x14ac:dyDescent="0.3">
      <c r="A1819" s="97" t="s">
        <v>8679</v>
      </c>
      <c r="B1819" s="97" t="s">
        <v>8680</v>
      </c>
      <c r="C1819" s="97" t="s">
        <v>8680</v>
      </c>
      <c r="D1819" s="97" t="s">
        <v>8681</v>
      </c>
      <c r="E1819" s="97" t="s">
        <v>8682</v>
      </c>
      <c r="F1819" s="97" t="s">
        <v>7613</v>
      </c>
      <c r="G1819" s="97"/>
      <c r="H1819" s="97" t="s">
        <v>167</v>
      </c>
      <c r="I1819" s="97" t="s">
        <v>8683</v>
      </c>
      <c r="J1819" s="97" t="s">
        <v>169</v>
      </c>
      <c r="K1819" s="97">
        <v>288933.40600000002</v>
      </c>
      <c r="L1819" s="97">
        <v>160047.516</v>
      </c>
      <c r="M1819" s="97">
        <v>688864.76320000004</v>
      </c>
      <c r="N1819" s="97">
        <v>660089.96649999998</v>
      </c>
      <c r="O1819" s="97">
        <v>52.684664509999998</v>
      </c>
      <c r="P1819" s="97">
        <v>-6.6856581430000004</v>
      </c>
    </row>
    <row r="1820" spans="1:16" x14ac:dyDescent="0.3">
      <c r="A1820" s="97" t="s">
        <v>8684</v>
      </c>
      <c r="B1820" s="97" t="s">
        <v>8685</v>
      </c>
      <c r="C1820" s="97" t="s">
        <v>8685</v>
      </c>
      <c r="D1820" s="97" t="s">
        <v>8686</v>
      </c>
      <c r="E1820" s="97" t="s">
        <v>8687</v>
      </c>
      <c r="F1820" s="97" t="s">
        <v>8483</v>
      </c>
      <c r="G1820" s="97"/>
      <c r="H1820" s="97" t="s">
        <v>203</v>
      </c>
      <c r="I1820" s="97" t="s">
        <v>8688</v>
      </c>
      <c r="J1820" s="97" t="s">
        <v>205</v>
      </c>
      <c r="K1820" s="97">
        <v>271773.71899999998</v>
      </c>
      <c r="L1820" s="97">
        <v>239401.484</v>
      </c>
      <c r="M1820" s="97">
        <v>671709.19510000001</v>
      </c>
      <c r="N1820" s="97">
        <v>739426.93149999995</v>
      </c>
      <c r="O1820" s="97">
        <v>53.400113640000001</v>
      </c>
      <c r="P1820" s="97">
        <v>-6.9216957069999996</v>
      </c>
    </row>
    <row r="1821" spans="1:16" x14ac:dyDescent="0.3">
      <c r="A1821" s="97" t="s">
        <v>8689</v>
      </c>
      <c r="B1821" s="97" t="s">
        <v>8690</v>
      </c>
      <c r="C1821" s="97" t="s">
        <v>8690</v>
      </c>
      <c r="D1821" s="97" t="s">
        <v>8691</v>
      </c>
      <c r="E1821" s="97" t="s">
        <v>8687</v>
      </c>
      <c r="F1821" s="97" t="s">
        <v>8483</v>
      </c>
      <c r="G1821" s="97"/>
      <c r="H1821" s="97" t="s">
        <v>203</v>
      </c>
      <c r="I1821" s="97" t="s">
        <v>8692</v>
      </c>
      <c r="J1821" s="97" t="s">
        <v>205</v>
      </c>
      <c r="K1821" s="97">
        <v>265572.84399999998</v>
      </c>
      <c r="L1821" s="97">
        <v>239055.03099999999</v>
      </c>
      <c r="M1821" s="97">
        <v>665509.65399999998</v>
      </c>
      <c r="N1821" s="97">
        <v>739080.58620000002</v>
      </c>
      <c r="O1821" s="97">
        <v>53.397806920000001</v>
      </c>
      <c r="P1821" s="97">
        <v>-7.014975389</v>
      </c>
    </row>
    <row r="1822" spans="1:16" x14ac:dyDescent="0.3">
      <c r="A1822" s="97" t="s">
        <v>8693</v>
      </c>
      <c r="B1822" s="97" t="s">
        <v>8694</v>
      </c>
      <c r="C1822" s="97" t="s">
        <v>8695</v>
      </c>
      <c r="D1822" s="97" t="s">
        <v>5854</v>
      </c>
      <c r="E1822" s="97" t="s">
        <v>388</v>
      </c>
      <c r="F1822" s="97"/>
      <c r="G1822" s="97"/>
      <c r="H1822" s="97" t="s">
        <v>389</v>
      </c>
      <c r="I1822" s="97" t="s">
        <v>8696</v>
      </c>
      <c r="J1822" s="97" t="s">
        <v>391</v>
      </c>
      <c r="K1822" s="97">
        <v>226683.08199999999</v>
      </c>
      <c r="L1822" s="97">
        <v>93146.486999999994</v>
      </c>
      <c r="M1822" s="97">
        <v>626627.48759999999</v>
      </c>
      <c r="N1822" s="97">
        <v>593203.67969999998</v>
      </c>
      <c r="O1822" s="97">
        <v>52.090111190000002</v>
      </c>
      <c r="P1822" s="97">
        <v>-7.6114339309999997</v>
      </c>
    </row>
    <row r="1823" spans="1:16" x14ac:dyDescent="0.3">
      <c r="A1823" s="97" t="s">
        <v>8697</v>
      </c>
      <c r="B1823" s="97" t="s">
        <v>8698</v>
      </c>
      <c r="C1823" s="97" t="s">
        <v>8699</v>
      </c>
      <c r="D1823" s="97" t="s">
        <v>506</v>
      </c>
      <c r="E1823" s="97" t="s">
        <v>202</v>
      </c>
      <c r="F1823" s="97"/>
      <c r="G1823" s="97"/>
      <c r="H1823" s="97" t="s">
        <v>203</v>
      </c>
      <c r="I1823" s="97" t="s">
        <v>8700</v>
      </c>
      <c r="J1823" s="97" t="s">
        <v>205</v>
      </c>
      <c r="K1823" s="97">
        <v>278670.42800000001</v>
      </c>
      <c r="L1823" s="97">
        <v>227677.31599999999</v>
      </c>
      <c r="M1823" s="97">
        <v>678604.35600000003</v>
      </c>
      <c r="N1823" s="97">
        <v>727705.25260000001</v>
      </c>
      <c r="O1823" s="97">
        <v>53.293812979999998</v>
      </c>
      <c r="P1823" s="97">
        <v>-6.8209446600000003</v>
      </c>
    </row>
    <row r="1824" spans="1:16" x14ac:dyDescent="0.3">
      <c r="A1824" s="97" t="s">
        <v>8701</v>
      </c>
      <c r="B1824" s="97" t="s">
        <v>8702</v>
      </c>
      <c r="C1824" s="97" t="s">
        <v>8703</v>
      </c>
      <c r="D1824" s="97" t="s">
        <v>8704</v>
      </c>
      <c r="E1824" s="97" t="s">
        <v>305</v>
      </c>
      <c r="F1824" s="97" t="s">
        <v>306</v>
      </c>
      <c r="G1824" s="97"/>
      <c r="H1824" s="97" t="s">
        <v>307</v>
      </c>
      <c r="I1824" s="97" t="s">
        <v>8705</v>
      </c>
      <c r="J1824" s="97" t="s">
        <v>309</v>
      </c>
      <c r="K1824" s="97">
        <v>157534.42499999999</v>
      </c>
      <c r="L1824" s="97">
        <v>225099.21400000001</v>
      </c>
      <c r="M1824" s="97">
        <v>557494.43469999998</v>
      </c>
      <c r="N1824" s="97">
        <v>725128.35389999999</v>
      </c>
      <c r="O1824" s="97">
        <v>53.274779129999999</v>
      </c>
      <c r="P1824" s="97">
        <v>-8.637285748</v>
      </c>
    </row>
    <row r="1825" spans="1:16" x14ac:dyDescent="0.3">
      <c r="A1825" s="97" t="s">
        <v>8706</v>
      </c>
      <c r="B1825" s="97" t="s">
        <v>8707</v>
      </c>
      <c r="C1825" s="97" t="s">
        <v>8708</v>
      </c>
      <c r="D1825" s="97" t="s">
        <v>8236</v>
      </c>
      <c r="E1825" s="97" t="s">
        <v>223</v>
      </c>
      <c r="F1825" s="97" t="s">
        <v>224</v>
      </c>
      <c r="G1825" s="97"/>
      <c r="H1825" s="97" t="s">
        <v>225</v>
      </c>
      <c r="I1825" s="97" t="s">
        <v>8709</v>
      </c>
      <c r="J1825" s="97" t="s">
        <v>227</v>
      </c>
      <c r="K1825" s="97">
        <v>308806.68699999998</v>
      </c>
      <c r="L1825" s="97">
        <v>275863.24</v>
      </c>
      <c r="M1825" s="97">
        <v>708734.37950000004</v>
      </c>
      <c r="N1825" s="97">
        <v>775880.63520000002</v>
      </c>
      <c r="O1825" s="97">
        <v>53.72125028</v>
      </c>
      <c r="P1825" s="97">
        <v>-6.35247136</v>
      </c>
    </row>
    <row r="1826" spans="1:16" x14ac:dyDescent="0.3">
      <c r="A1826" s="97" t="s">
        <v>8710</v>
      </c>
      <c r="B1826" s="97" t="s">
        <v>8711</v>
      </c>
      <c r="C1826" s="97" t="s">
        <v>688</v>
      </c>
      <c r="D1826" s="97" t="s">
        <v>688</v>
      </c>
      <c r="E1826" s="97" t="s">
        <v>224</v>
      </c>
      <c r="F1826" s="97"/>
      <c r="G1826" s="97"/>
      <c r="H1826" s="97" t="s">
        <v>225</v>
      </c>
      <c r="I1826" s="97" t="s">
        <v>8712</v>
      </c>
      <c r="J1826" s="97" t="s">
        <v>227</v>
      </c>
      <c r="K1826" s="97">
        <v>296536.27399999998</v>
      </c>
      <c r="L1826" s="97">
        <v>290253.50900000002</v>
      </c>
      <c r="M1826" s="97">
        <v>696466.68640000001</v>
      </c>
      <c r="N1826" s="97">
        <v>790267.86910000001</v>
      </c>
      <c r="O1826" s="97">
        <v>53.852906560000001</v>
      </c>
      <c r="P1826" s="97">
        <v>-6.5337784289999998</v>
      </c>
    </row>
    <row r="1827" spans="1:16" x14ac:dyDescent="0.3">
      <c r="A1827" s="97" t="s">
        <v>8713</v>
      </c>
      <c r="B1827" s="97" t="s">
        <v>5843</v>
      </c>
      <c r="C1827" s="97" t="s">
        <v>8714</v>
      </c>
      <c r="D1827" s="97" t="s">
        <v>8715</v>
      </c>
      <c r="E1827" s="97" t="s">
        <v>357</v>
      </c>
      <c r="F1827" s="97" t="s">
        <v>137</v>
      </c>
      <c r="G1827" s="97"/>
      <c r="H1827" s="97" t="s">
        <v>138</v>
      </c>
      <c r="I1827" s="97" t="s">
        <v>8716</v>
      </c>
      <c r="J1827" s="97" t="s">
        <v>140</v>
      </c>
      <c r="K1827" s="97">
        <v>76434.289000000004</v>
      </c>
      <c r="L1827" s="97">
        <v>26105.252</v>
      </c>
      <c r="M1827" s="97">
        <v>476410.6838</v>
      </c>
      <c r="N1827" s="97">
        <v>526177.70239999995</v>
      </c>
      <c r="O1827" s="97">
        <v>51.474737169999997</v>
      </c>
      <c r="P1827" s="97">
        <v>-9.7791876220000002</v>
      </c>
    </row>
    <row r="1828" spans="1:16" x14ac:dyDescent="0.3">
      <c r="A1828" s="97" t="s">
        <v>8717</v>
      </c>
      <c r="B1828" s="97" t="s">
        <v>2974</v>
      </c>
      <c r="C1828" s="97" t="s">
        <v>8718</v>
      </c>
      <c r="D1828" s="97" t="s">
        <v>8719</v>
      </c>
      <c r="E1828" s="97" t="s">
        <v>8720</v>
      </c>
      <c r="F1828" s="97" t="s">
        <v>224</v>
      </c>
      <c r="G1828" s="97"/>
      <c r="H1828" s="97" t="s">
        <v>225</v>
      </c>
      <c r="I1828" s="97" t="s">
        <v>8721</v>
      </c>
      <c r="J1828" s="97" t="s">
        <v>227</v>
      </c>
      <c r="K1828" s="97">
        <v>313945.375</v>
      </c>
      <c r="L1828" s="97">
        <v>307021.5</v>
      </c>
      <c r="M1828" s="97">
        <v>713872.12609999999</v>
      </c>
      <c r="N1828" s="97">
        <v>807032.15500000003</v>
      </c>
      <c r="O1828" s="97">
        <v>53.999959310000001</v>
      </c>
      <c r="P1828" s="97">
        <v>-6.2631101659999997</v>
      </c>
    </row>
    <row r="1829" spans="1:16" x14ac:dyDescent="0.3">
      <c r="A1829" s="97" t="s">
        <v>8722</v>
      </c>
      <c r="B1829" s="97" t="s">
        <v>8723</v>
      </c>
      <c r="C1829" s="97" t="s">
        <v>8724</v>
      </c>
      <c r="D1829" s="97" t="s">
        <v>8725</v>
      </c>
      <c r="E1829" s="97" t="s">
        <v>8726</v>
      </c>
      <c r="F1829" s="97" t="s">
        <v>6136</v>
      </c>
      <c r="G1829" s="97" t="s">
        <v>6130</v>
      </c>
      <c r="H1829" s="97" t="s">
        <v>247</v>
      </c>
      <c r="I1829" s="97" t="s">
        <v>8727</v>
      </c>
      <c r="J1829" s="97" t="s">
        <v>249</v>
      </c>
      <c r="K1829" s="97">
        <v>292800.75</v>
      </c>
      <c r="L1829" s="97">
        <v>262508.625</v>
      </c>
      <c r="M1829" s="97">
        <v>692731.81949999998</v>
      </c>
      <c r="N1829" s="97">
        <v>762528.98250000004</v>
      </c>
      <c r="O1829" s="97">
        <v>53.604390369999997</v>
      </c>
      <c r="P1829" s="97">
        <v>-6.5988378939999999</v>
      </c>
    </row>
    <row r="1830" spans="1:16" x14ac:dyDescent="0.3">
      <c r="A1830" s="97" t="s">
        <v>8728</v>
      </c>
      <c r="B1830" s="97" t="s">
        <v>8729</v>
      </c>
      <c r="C1830" s="97" t="s">
        <v>8730</v>
      </c>
      <c r="D1830" s="97" t="s">
        <v>8731</v>
      </c>
      <c r="E1830" s="97" t="s">
        <v>1600</v>
      </c>
      <c r="F1830" s="97" t="s">
        <v>4157</v>
      </c>
      <c r="G1830" s="97"/>
      <c r="H1830" s="97" t="s">
        <v>389</v>
      </c>
      <c r="I1830" s="97" t="s">
        <v>8732</v>
      </c>
      <c r="J1830" s="97" t="s">
        <v>391</v>
      </c>
      <c r="K1830" s="97">
        <v>215241.375</v>
      </c>
      <c r="L1830" s="97">
        <v>94516.422000000006</v>
      </c>
      <c r="M1830" s="97">
        <v>615188.25190000003</v>
      </c>
      <c r="N1830" s="97">
        <v>594573.38130000001</v>
      </c>
      <c r="O1830" s="97">
        <v>52.102855120000001</v>
      </c>
      <c r="P1830" s="97">
        <v>-7.7783000070000003</v>
      </c>
    </row>
    <row r="1831" spans="1:16" x14ac:dyDescent="0.3">
      <c r="A1831" s="97" t="s">
        <v>8733</v>
      </c>
      <c r="B1831" s="97" t="s">
        <v>8734</v>
      </c>
      <c r="C1831" s="97" t="s">
        <v>8735</v>
      </c>
      <c r="D1831" s="97" t="s">
        <v>8736</v>
      </c>
      <c r="E1831" s="97" t="s">
        <v>1221</v>
      </c>
      <c r="F1831" s="97" t="s">
        <v>8737</v>
      </c>
      <c r="G1831" s="97"/>
      <c r="H1831" s="97" t="s">
        <v>612</v>
      </c>
      <c r="I1831" s="97" t="s">
        <v>8738</v>
      </c>
      <c r="J1831" s="97" t="s">
        <v>614</v>
      </c>
      <c r="K1831" s="97">
        <v>170355.21900000001</v>
      </c>
      <c r="L1831" s="97">
        <v>186944.06299999999</v>
      </c>
      <c r="M1831" s="97">
        <v>570312.26150000002</v>
      </c>
      <c r="N1831" s="97">
        <v>686981.35459999996</v>
      </c>
      <c r="O1831" s="97">
        <v>52.932823220000003</v>
      </c>
      <c r="P1831" s="97">
        <v>-8.4415906009999997</v>
      </c>
    </row>
    <row r="1832" spans="1:16" x14ac:dyDescent="0.3">
      <c r="A1832" s="97" t="s">
        <v>8739</v>
      </c>
      <c r="B1832" s="97" t="s">
        <v>8740</v>
      </c>
      <c r="C1832" s="97" t="s">
        <v>8741</v>
      </c>
      <c r="D1832" s="97" t="s">
        <v>8742</v>
      </c>
      <c r="E1832" s="97" t="s">
        <v>2831</v>
      </c>
      <c r="F1832" s="97" t="s">
        <v>375</v>
      </c>
      <c r="G1832" s="97"/>
      <c r="H1832" s="97" t="s">
        <v>307</v>
      </c>
      <c r="I1832" s="97" t="s">
        <v>8743</v>
      </c>
      <c r="J1832" s="97" t="s">
        <v>309</v>
      </c>
      <c r="K1832" s="97">
        <v>168912.641</v>
      </c>
      <c r="L1832" s="97">
        <v>251945.34400000001</v>
      </c>
      <c r="M1832" s="97">
        <v>568870.34329999995</v>
      </c>
      <c r="N1832" s="97">
        <v>751968.6385</v>
      </c>
      <c r="O1832" s="97">
        <v>53.516770180000002</v>
      </c>
      <c r="P1832" s="97">
        <v>-8.4693806449999993</v>
      </c>
    </row>
    <row r="1833" spans="1:16" x14ac:dyDescent="0.3">
      <c r="A1833" s="97" t="s">
        <v>8744</v>
      </c>
      <c r="B1833" s="97" t="s">
        <v>8745</v>
      </c>
      <c r="C1833" s="97" t="s">
        <v>8746</v>
      </c>
      <c r="D1833" s="97" t="s">
        <v>8747</v>
      </c>
      <c r="E1833" s="97" t="s">
        <v>1048</v>
      </c>
      <c r="F1833" s="97" t="s">
        <v>306</v>
      </c>
      <c r="G1833" s="97"/>
      <c r="H1833" s="97" t="s">
        <v>307</v>
      </c>
      <c r="I1833" s="97" t="s">
        <v>8748</v>
      </c>
      <c r="J1833" s="97" t="s">
        <v>309</v>
      </c>
      <c r="K1833" s="97">
        <v>163045.68799999999</v>
      </c>
      <c r="L1833" s="97">
        <v>222205.766</v>
      </c>
      <c r="M1833" s="97">
        <v>563004.49479999999</v>
      </c>
      <c r="N1833" s="97">
        <v>722235.49979999999</v>
      </c>
      <c r="O1833" s="97">
        <v>53.249194959999997</v>
      </c>
      <c r="P1833" s="97">
        <v>-8.5543417169999998</v>
      </c>
    </row>
    <row r="1834" spans="1:16" x14ac:dyDescent="0.3">
      <c r="A1834" s="97" t="s">
        <v>8749</v>
      </c>
      <c r="B1834" s="97" t="s">
        <v>8750</v>
      </c>
      <c r="C1834" s="97" t="s">
        <v>8750</v>
      </c>
      <c r="D1834" s="97" t="s">
        <v>8751</v>
      </c>
      <c r="E1834" s="97" t="s">
        <v>8752</v>
      </c>
      <c r="F1834" s="97" t="s">
        <v>375</v>
      </c>
      <c r="G1834" s="97" t="s">
        <v>306</v>
      </c>
      <c r="H1834" s="97" t="s">
        <v>307</v>
      </c>
      <c r="I1834" s="97" t="s">
        <v>8753</v>
      </c>
      <c r="J1834" s="97" t="s">
        <v>309</v>
      </c>
      <c r="K1834" s="97">
        <v>172224.391</v>
      </c>
      <c r="L1834" s="97">
        <v>244904.109</v>
      </c>
      <c r="M1834" s="97">
        <v>572181.34210000001</v>
      </c>
      <c r="N1834" s="97">
        <v>744928.90289999999</v>
      </c>
      <c r="O1834" s="97">
        <v>53.45369333</v>
      </c>
      <c r="P1834" s="97">
        <v>-8.4188345249999994</v>
      </c>
    </row>
    <row r="1835" spans="1:16" x14ac:dyDescent="0.3">
      <c r="A1835" s="97" t="s">
        <v>8754</v>
      </c>
      <c r="B1835" s="97" t="s">
        <v>8755</v>
      </c>
      <c r="C1835" s="97" t="s">
        <v>8756</v>
      </c>
      <c r="D1835" s="97" t="s">
        <v>8757</v>
      </c>
      <c r="E1835" s="97" t="s">
        <v>8758</v>
      </c>
      <c r="F1835" s="97" t="s">
        <v>3400</v>
      </c>
      <c r="G1835" s="97"/>
      <c r="H1835" s="97" t="s">
        <v>437</v>
      </c>
      <c r="I1835" s="97" t="s">
        <v>8759</v>
      </c>
      <c r="J1835" s="97" t="s">
        <v>439</v>
      </c>
      <c r="K1835" s="97">
        <v>230896.625</v>
      </c>
      <c r="L1835" s="97">
        <v>437890.34399999998</v>
      </c>
      <c r="M1835" s="97">
        <v>630841.96219999995</v>
      </c>
      <c r="N1835" s="97">
        <v>937873.24419999996</v>
      </c>
      <c r="O1835" s="97">
        <v>55.187159489999999</v>
      </c>
      <c r="P1835" s="97">
        <v>-7.5157044649999998</v>
      </c>
    </row>
    <row r="1836" spans="1:16" x14ac:dyDescent="0.3">
      <c r="A1836" s="97" t="s">
        <v>8760</v>
      </c>
      <c r="B1836" s="97" t="s">
        <v>608</v>
      </c>
      <c r="C1836" s="97" t="s">
        <v>8761</v>
      </c>
      <c r="D1836" s="97" t="s">
        <v>8761</v>
      </c>
      <c r="E1836" s="97" t="s">
        <v>1197</v>
      </c>
      <c r="F1836" s="97" t="s">
        <v>593</v>
      </c>
      <c r="G1836" s="97"/>
      <c r="H1836" s="97" t="s">
        <v>594</v>
      </c>
      <c r="I1836" s="97" t="s">
        <v>8762</v>
      </c>
      <c r="J1836" s="97" t="s">
        <v>596</v>
      </c>
      <c r="K1836" s="97">
        <v>248038.40599999999</v>
      </c>
      <c r="L1836" s="97">
        <v>215356.5</v>
      </c>
      <c r="M1836" s="97">
        <v>647978.86679999996</v>
      </c>
      <c r="N1836" s="97">
        <v>715387.25419999997</v>
      </c>
      <c r="O1836" s="97">
        <v>53.18677503</v>
      </c>
      <c r="P1836" s="97">
        <v>-7.2821255120000004</v>
      </c>
    </row>
    <row r="1837" spans="1:16" x14ac:dyDescent="0.3">
      <c r="A1837" s="97" t="s">
        <v>8763</v>
      </c>
      <c r="B1837" s="97" t="s">
        <v>8764</v>
      </c>
      <c r="C1837" s="97" t="s">
        <v>8765</v>
      </c>
      <c r="D1837" s="97" t="s">
        <v>2827</v>
      </c>
      <c r="E1837" s="97" t="s">
        <v>898</v>
      </c>
      <c r="F1837" s="97"/>
      <c r="G1837" s="97"/>
      <c r="H1837" s="97" t="s">
        <v>321</v>
      </c>
      <c r="I1837" s="97" t="s">
        <v>8766</v>
      </c>
      <c r="J1837" s="97" t="s">
        <v>323</v>
      </c>
      <c r="K1837" s="97">
        <v>199250.54699999999</v>
      </c>
      <c r="L1837" s="97">
        <v>272293.84399999998</v>
      </c>
      <c r="M1837" s="97">
        <v>599201.82200000004</v>
      </c>
      <c r="N1837" s="97">
        <v>772312.5919</v>
      </c>
      <c r="O1837" s="97">
        <v>53.700512439999997</v>
      </c>
      <c r="P1837" s="97">
        <v>-8.0120874410000003</v>
      </c>
    </row>
    <row r="1838" spans="1:16" x14ac:dyDescent="0.3">
      <c r="A1838" s="97" t="s">
        <v>8767</v>
      </c>
      <c r="B1838" s="97" t="s">
        <v>8768</v>
      </c>
      <c r="C1838" s="97" t="s">
        <v>8768</v>
      </c>
      <c r="D1838" s="97" t="s">
        <v>8769</v>
      </c>
      <c r="E1838" s="97" t="s">
        <v>6669</v>
      </c>
      <c r="F1838" s="97" t="s">
        <v>289</v>
      </c>
      <c r="G1838" s="97"/>
      <c r="H1838" s="97" t="s">
        <v>290</v>
      </c>
      <c r="I1838" s="97" t="s">
        <v>8770</v>
      </c>
      <c r="J1838" s="97" t="s">
        <v>292</v>
      </c>
      <c r="K1838" s="97">
        <v>305875.34399999998</v>
      </c>
      <c r="L1838" s="97">
        <v>169183.734</v>
      </c>
      <c r="M1838" s="97">
        <v>705803.10080000001</v>
      </c>
      <c r="N1838" s="97">
        <v>669224.12639999995</v>
      </c>
      <c r="O1838" s="97">
        <v>52.763688770000002</v>
      </c>
      <c r="P1838" s="97">
        <v>-6.4322869020000004</v>
      </c>
    </row>
    <row r="1839" spans="1:16" x14ac:dyDescent="0.3">
      <c r="A1839" s="97" t="s">
        <v>8771</v>
      </c>
      <c r="B1839" s="97" t="s">
        <v>1496</v>
      </c>
      <c r="C1839" s="97" t="s">
        <v>7515</v>
      </c>
      <c r="D1839" s="97" t="s">
        <v>7516</v>
      </c>
      <c r="E1839" s="97" t="s">
        <v>8772</v>
      </c>
      <c r="F1839" s="97" t="s">
        <v>8773</v>
      </c>
      <c r="G1839" s="97"/>
      <c r="H1839" s="97" t="s">
        <v>437</v>
      </c>
      <c r="I1839" s="97" t="s">
        <v>8774</v>
      </c>
      <c r="J1839" s="97" t="s">
        <v>439</v>
      </c>
      <c r="K1839" s="97">
        <v>217664.95300000001</v>
      </c>
      <c r="L1839" s="97">
        <v>442586.78100000002</v>
      </c>
      <c r="M1839" s="97">
        <v>617613.1655</v>
      </c>
      <c r="N1839" s="97">
        <v>942568.73939999996</v>
      </c>
      <c r="O1839" s="97">
        <v>55.229991849999998</v>
      </c>
      <c r="P1839" s="97">
        <v>-7.7231331689999996</v>
      </c>
    </row>
    <row r="1840" spans="1:16" x14ac:dyDescent="0.3">
      <c r="A1840" s="97" t="s">
        <v>8775</v>
      </c>
      <c r="B1840" s="97" t="s">
        <v>608</v>
      </c>
      <c r="C1840" s="97" t="s">
        <v>3576</v>
      </c>
      <c r="D1840" s="97" t="s">
        <v>3576</v>
      </c>
      <c r="E1840" s="97" t="s">
        <v>706</v>
      </c>
      <c r="F1840" s="97"/>
      <c r="G1840" s="97"/>
      <c r="H1840" s="97" t="s">
        <v>307</v>
      </c>
      <c r="I1840" s="97" t="s">
        <v>8776</v>
      </c>
      <c r="J1840" s="97" t="s">
        <v>309</v>
      </c>
      <c r="K1840" s="97">
        <v>79021.906000000003</v>
      </c>
      <c r="L1840" s="97">
        <v>231823.15599999999</v>
      </c>
      <c r="M1840" s="97">
        <v>478998.86849999998</v>
      </c>
      <c r="N1840" s="97">
        <v>731851.26989999996</v>
      </c>
      <c r="O1840" s="97">
        <v>53.323075170000003</v>
      </c>
      <c r="P1840" s="97">
        <v>-9.8162934479999997</v>
      </c>
    </row>
    <row r="1841" spans="1:16" x14ac:dyDescent="0.3">
      <c r="A1841" s="97" t="s">
        <v>8777</v>
      </c>
      <c r="B1841" s="97" t="s">
        <v>3279</v>
      </c>
      <c r="C1841" s="97" t="s">
        <v>8778</v>
      </c>
      <c r="D1841" s="97" t="s">
        <v>8779</v>
      </c>
      <c r="E1841" s="97" t="s">
        <v>375</v>
      </c>
      <c r="F1841" s="97" t="s">
        <v>3031</v>
      </c>
      <c r="G1841" s="97"/>
      <c r="H1841" s="97" t="s">
        <v>307</v>
      </c>
      <c r="I1841" s="97" t="s">
        <v>8780</v>
      </c>
      <c r="J1841" s="97" t="s">
        <v>309</v>
      </c>
      <c r="K1841" s="97">
        <v>167333.59400000001</v>
      </c>
      <c r="L1841" s="97">
        <v>246500.71900000001</v>
      </c>
      <c r="M1841" s="97">
        <v>567291.60730000003</v>
      </c>
      <c r="N1841" s="97">
        <v>746525.19510000001</v>
      </c>
      <c r="O1841" s="97">
        <v>53.467757550000002</v>
      </c>
      <c r="P1841" s="97">
        <v>-8.4926170669999994</v>
      </c>
    </row>
    <row r="1842" spans="1:16" x14ac:dyDescent="0.3">
      <c r="A1842" s="97" t="s">
        <v>8781</v>
      </c>
      <c r="B1842" s="97" t="s">
        <v>8782</v>
      </c>
      <c r="C1842" s="97" t="s">
        <v>8783</v>
      </c>
      <c r="D1842" s="97" t="s">
        <v>8784</v>
      </c>
      <c r="E1842" s="97" t="s">
        <v>8785</v>
      </c>
      <c r="F1842" s="97" t="s">
        <v>224</v>
      </c>
      <c r="G1842" s="97"/>
      <c r="H1842" s="97" t="s">
        <v>225</v>
      </c>
      <c r="I1842" s="97" t="s">
        <v>8786</v>
      </c>
      <c r="J1842" s="97" t="s">
        <v>227</v>
      </c>
      <c r="K1842" s="97">
        <v>302620.25</v>
      </c>
      <c r="L1842" s="97">
        <v>291898.46899999998</v>
      </c>
      <c r="M1842" s="97">
        <v>702549.36040000001</v>
      </c>
      <c r="N1842" s="97">
        <v>791912.44240000006</v>
      </c>
      <c r="O1842" s="97">
        <v>53.866514510000002</v>
      </c>
      <c r="P1842" s="97">
        <v>-6.4408136760000003</v>
      </c>
    </row>
    <row r="1843" spans="1:16" x14ac:dyDescent="0.3">
      <c r="A1843" s="97" t="s">
        <v>8787</v>
      </c>
      <c r="B1843" s="97" t="s">
        <v>608</v>
      </c>
      <c r="C1843" s="97" t="s">
        <v>8788</v>
      </c>
      <c r="D1843" s="97" t="s">
        <v>8789</v>
      </c>
      <c r="E1843" s="97" t="s">
        <v>1152</v>
      </c>
      <c r="F1843" s="97"/>
      <c r="G1843" s="97"/>
      <c r="H1843" s="97" t="s">
        <v>381</v>
      </c>
      <c r="I1843" s="97" t="s">
        <v>8790</v>
      </c>
      <c r="J1843" s="97" t="s">
        <v>383</v>
      </c>
      <c r="K1843" s="97">
        <v>236464.984</v>
      </c>
      <c r="L1843" s="97">
        <v>316694.15600000002</v>
      </c>
      <c r="M1843" s="97">
        <v>636408.47829999996</v>
      </c>
      <c r="N1843" s="97">
        <v>816703.13910000003</v>
      </c>
      <c r="O1843" s="97">
        <v>54.09812324</v>
      </c>
      <c r="P1843" s="97">
        <v>-7.4433751629999998</v>
      </c>
    </row>
    <row r="1844" spans="1:16" x14ac:dyDescent="0.3">
      <c r="A1844" s="97" t="s">
        <v>8791</v>
      </c>
      <c r="B1844" s="97" t="s">
        <v>8792</v>
      </c>
      <c r="C1844" s="97" t="s">
        <v>8793</v>
      </c>
      <c r="D1844" s="97" t="s">
        <v>8794</v>
      </c>
      <c r="E1844" s="97" t="s">
        <v>719</v>
      </c>
      <c r="F1844" s="97" t="s">
        <v>137</v>
      </c>
      <c r="G1844" s="97"/>
      <c r="H1844" s="97" t="s">
        <v>138</v>
      </c>
      <c r="I1844" s="97" t="s">
        <v>8795</v>
      </c>
      <c r="J1844" s="97" t="s">
        <v>140</v>
      </c>
      <c r="K1844" s="97">
        <v>120544.758</v>
      </c>
      <c r="L1844" s="97">
        <v>103334.43799999999</v>
      </c>
      <c r="M1844" s="97">
        <v>520512.07709999999</v>
      </c>
      <c r="N1844" s="97">
        <v>603390.01130000001</v>
      </c>
      <c r="O1844" s="97">
        <v>52.176589739999997</v>
      </c>
      <c r="P1844" s="97">
        <v>-9.1622064329999997</v>
      </c>
    </row>
    <row r="1845" spans="1:16" x14ac:dyDescent="0.3">
      <c r="A1845" s="97" t="s">
        <v>8796</v>
      </c>
      <c r="B1845" s="97" t="s">
        <v>8797</v>
      </c>
      <c r="C1845" s="97" t="s">
        <v>8798</v>
      </c>
      <c r="D1845" s="97" t="s">
        <v>8799</v>
      </c>
      <c r="E1845" s="97" t="s">
        <v>3400</v>
      </c>
      <c r="F1845" s="97"/>
      <c r="G1845" s="97"/>
      <c r="H1845" s="97" t="s">
        <v>437</v>
      </c>
      <c r="I1845" s="97" t="s">
        <v>8800</v>
      </c>
      <c r="J1845" s="97" t="s">
        <v>439</v>
      </c>
      <c r="K1845" s="97">
        <v>187324.81299999999</v>
      </c>
      <c r="L1845" s="97">
        <v>377412.53100000002</v>
      </c>
      <c r="M1845" s="97">
        <v>587279.21699999995</v>
      </c>
      <c r="N1845" s="97">
        <v>877408.69259999995</v>
      </c>
      <c r="O1845" s="97">
        <v>54.644712730000002</v>
      </c>
      <c r="P1845" s="97">
        <v>-8.1970787890000008</v>
      </c>
    </row>
    <row r="1846" spans="1:16" x14ac:dyDescent="0.3">
      <c r="A1846" s="97" t="s">
        <v>8801</v>
      </c>
      <c r="B1846" s="97" t="s">
        <v>2817</v>
      </c>
      <c r="C1846" s="97" t="s">
        <v>2817</v>
      </c>
      <c r="D1846" s="97" t="s">
        <v>8802</v>
      </c>
      <c r="E1846" s="97" t="s">
        <v>667</v>
      </c>
      <c r="F1846" s="97" t="s">
        <v>246</v>
      </c>
      <c r="G1846" s="97"/>
      <c r="H1846" s="97" t="s">
        <v>203</v>
      </c>
      <c r="I1846" s="97" t="s">
        <v>8803</v>
      </c>
      <c r="J1846" s="97" t="s">
        <v>205</v>
      </c>
      <c r="K1846" s="97">
        <v>276246.84399999998</v>
      </c>
      <c r="L1846" s="97">
        <v>239733.484</v>
      </c>
      <c r="M1846" s="97">
        <v>676181.35829999996</v>
      </c>
      <c r="N1846" s="97">
        <v>739758.83620000002</v>
      </c>
      <c r="O1846" s="97">
        <v>53.402469689999997</v>
      </c>
      <c r="P1846" s="97">
        <v>-6.8543811720000001</v>
      </c>
    </row>
    <row r="1847" spans="1:16" x14ac:dyDescent="0.3">
      <c r="A1847" s="97" t="s">
        <v>8804</v>
      </c>
      <c r="B1847" s="97" t="s">
        <v>1442</v>
      </c>
      <c r="C1847" s="97" t="s">
        <v>8805</v>
      </c>
      <c r="D1847" s="97" t="s">
        <v>8806</v>
      </c>
      <c r="E1847" s="97" t="s">
        <v>3400</v>
      </c>
      <c r="F1847" s="97"/>
      <c r="G1847" s="97"/>
      <c r="H1847" s="97" t="s">
        <v>437</v>
      </c>
      <c r="I1847" s="97" t="s">
        <v>8807</v>
      </c>
      <c r="J1847" s="97" t="s">
        <v>439</v>
      </c>
      <c r="K1847" s="97">
        <v>173871.766</v>
      </c>
      <c r="L1847" s="97">
        <v>390792.53100000002</v>
      </c>
      <c r="M1847" s="97">
        <v>573829.13939999999</v>
      </c>
      <c r="N1847" s="97">
        <v>890785.88080000004</v>
      </c>
      <c r="O1847" s="97">
        <v>54.764383960000004</v>
      </c>
      <c r="P1847" s="97">
        <v>-8.4066525040000002</v>
      </c>
    </row>
    <row r="1848" spans="1:16" x14ac:dyDescent="0.3">
      <c r="A1848" s="97" t="s">
        <v>8808</v>
      </c>
      <c r="B1848" s="97" t="s">
        <v>2974</v>
      </c>
      <c r="C1848" s="97" t="s">
        <v>8809</v>
      </c>
      <c r="D1848" s="97" t="s">
        <v>8810</v>
      </c>
      <c r="E1848" s="97" t="s">
        <v>407</v>
      </c>
      <c r="F1848" s="97" t="s">
        <v>246</v>
      </c>
      <c r="G1848" s="97"/>
      <c r="H1848" s="97" t="s">
        <v>247</v>
      </c>
      <c r="I1848" s="97" t="s">
        <v>8811</v>
      </c>
      <c r="J1848" s="97" t="s">
        <v>249</v>
      </c>
      <c r="K1848" s="97">
        <v>276487.93800000002</v>
      </c>
      <c r="L1848" s="97">
        <v>279690.81300000002</v>
      </c>
      <c r="M1848" s="97">
        <v>676422.61309999996</v>
      </c>
      <c r="N1848" s="97">
        <v>779707.55550000002</v>
      </c>
      <c r="O1848" s="97">
        <v>53.76136391</v>
      </c>
      <c r="P1848" s="97">
        <v>-6.8409756860000002</v>
      </c>
    </row>
    <row r="1849" spans="1:16" x14ac:dyDescent="0.3">
      <c r="A1849" s="97" t="s">
        <v>8812</v>
      </c>
      <c r="B1849" s="97" t="s">
        <v>8813</v>
      </c>
      <c r="C1849" s="97" t="s">
        <v>8814</v>
      </c>
      <c r="D1849" s="97" t="s">
        <v>8815</v>
      </c>
      <c r="E1849" s="97" t="s">
        <v>6526</v>
      </c>
      <c r="F1849" s="97" t="s">
        <v>8816</v>
      </c>
      <c r="G1849" s="97" t="s">
        <v>514</v>
      </c>
      <c r="H1849" s="97" t="s">
        <v>515</v>
      </c>
      <c r="I1849" s="97" t="s">
        <v>8817</v>
      </c>
      <c r="J1849" s="97" t="s">
        <v>517</v>
      </c>
      <c r="K1849" s="97">
        <v>301400.06300000002</v>
      </c>
      <c r="L1849" s="97">
        <v>111233.68799999999</v>
      </c>
      <c r="M1849" s="97">
        <v>701328.47549999994</v>
      </c>
      <c r="N1849" s="97">
        <v>611286.58589999995</v>
      </c>
      <c r="O1849" s="97">
        <v>52.243968420000002</v>
      </c>
      <c r="P1849" s="97">
        <v>-6.5161999469999996</v>
      </c>
    </row>
    <row r="1850" spans="1:16" x14ac:dyDescent="0.3">
      <c r="A1850" s="97" t="s">
        <v>8818</v>
      </c>
      <c r="B1850" s="97" t="s">
        <v>8819</v>
      </c>
      <c r="C1850" s="97" t="s">
        <v>8819</v>
      </c>
      <c r="D1850" s="97" t="s">
        <v>2467</v>
      </c>
      <c r="E1850" s="97" t="s">
        <v>428</v>
      </c>
      <c r="F1850" s="97" t="s">
        <v>158</v>
      </c>
      <c r="G1850" s="97"/>
      <c r="H1850" s="97" t="s">
        <v>159</v>
      </c>
      <c r="I1850" s="97" t="s">
        <v>8820</v>
      </c>
      <c r="J1850" s="97" t="s">
        <v>430</v>
      </c>
      <c r="K1850" s="97">
        <v>212788.255</v>
      </c>
      <c r="L1850" s="97">
        <v>158875.736</v>
      </c>
      <c r="M1850" s="97">
        <v>612736.00630000001</v>
      </c>
      <c r="N1850" s="97">
        <v>658918.84609999997</v>
      </c>
      <c r="O1850" s="97">
        <v>52.681275370000002</v>
      </c>
      <c r="P1850" s="97">
        <v>-7.8116487350000003</v>
      </c>
    </row>
    <row r="1851" spans="1:16" x14ac:dyDescent="0.3">
      <c r="A1851" s="97" t="s">
        <v>8821</v>
      </c>
      <c r="B1851" s="97" t="s">
        <v>8822</v>
      </c>
      <c r="C1851" s="97" t="s">
        <v>8823</v>
      </c>
      <c r="D1851" s="97" t="s">
        <v>8824</v>
      </c>
      <c r="E1851" s="97" t="s">
        <v>883</v>
      </c>
      <c r="F1851" s="97"/>
      <c r="G1851" s="97"/>
      <c r="H1851" s="97" t="s">
        <v>175</v>
      </c>
      <c r="I1851" s="97" t="s">
        <v>8825</v>
      </c>
      <c r="J1851" s="97" t="s">
        <v>198</v>
      </c>
      <c r="K1851" s="97">
        <v>312705.16800000001</v>
      </c>
      <c r="L1851" s="97">
        <v>238805.022</v>
      </c>
      <c r="M1851" s="97">
        <v>712631.82369999995</v>
      </c>
      <c r="N1851" s="97">
        <v>738830.38029999996</v>
      </c>
      <c r="O1851" s="97">
        <v>53.387614360000001</v>
      </c>
      <c r="P1851" s="97">
        <v>-6.3067886360000003</v>
      </c>
    </row>
    <row r="1852" spans="1:16" x14ac:dyDescent="0.3">
      <c r="A1852" s="97" t="s">
        <v>8826</v>
      </c>
      <c r="B1852" s="97" t="s">
        <v>432</v>
      </c>
      <c r="C1852" s="97" t="s">
        <v>8827</v>
      </c>
      <c r="D1852" s="97" t="s">
        <v>8828</v>
      </c>
      <c r="E1852" s="97" t="s">
        <v>8829</v>
      </c>
      <c r="F1852" s="97" t="s">
        <v>8830</v>
      </c>
      <c r="G1852" s="97"/>
      <c r="H1852" s="97" t="s">
        <v>334</v>
      </c>
      <c r="I1852" s="97" t="s">
        <v>8831</v>
      </c>
      <c r="J1852" s="97" t="s">
        <v>336</v>
      </c>
      <c r="K1852" s="97">
        <v>194034.56299999999</v>
      </c>
      <c r="L1852" s="97">
        <v>319866.90600000002</v>
      </c>
      <c r="M1852" s="97">
        <v>593987.21550000005</v>
      </c>
      <c r="N1852" s="97">
        <v>819875.43130000005</v>
      </c>
      <c r="O1852" s="97">
        <v>54.127880849999997</v>
      </c>
      <c r="P1852" s="97">
        <v>-8.0919908540000005</v>
      </c>
    </row>
    <row r="1853" spans="1:16" x14ac:dyDescent="0.3">
      <c r="A1853" s="97" t="s">
        <v>8832</v>
      </c>
      <c r="B1853" s="97" t="s">
        <v>8833</v>
      </c>
      <c r="C1853" s="97" t="s">
        <v>8833</v>
      </c>
      <c r="D1853" s="97" t="s">
        <v>8834</v>
      </c>
      <c r="E1853" s="97" t="s">
        <v>586</v>
      </c>
      <c r="F1853" s="97"/>
      <c r="G1853" s="97"/>
      <c r="H1853" s="97" t="s">
        <v>540</v>
      </c>
      <c r="I1853" s="97" t="s">
        <v>8835</v>
      </c>
      <c r="J1853" s="97" t="s">
        <v>542</v>
      </c>
      <c r="K1853" s="97">
        <v>171839.99600000001</v>
      </c>
      <c r="L1853" s="97">
        <v>130607.823</v>
      </c>
      <c r="M1853" s="97">
        <v>571796.41480000003</v>
      </c>
      <c r="N1853" s="97">
        <v>630657.24280000001</v>
      </c>
      <c r="O1853" s="97">
        <v>52.426678889999998</v>
      </c>
      <c r="P1853" s="97">
        <v>-8.4146930159999993</v>
      </c>
    </row>
    <row r="1854" spans="1:16" x14ac:dyDescent="0.3">
      <c r="A1854" s="97" t="s">
        <v>8836</v>
      </c>
      <c r="B1854" s="97" t="s">
        <v>8837</v>
      </c>
      <c r="C1854" s="97" t="s">
        <v>8838</v>
      </c>
      <c r="D1854" s="97" t="s">
        <v>8839</v>
      </c>
      <c r="E1854" s="97" t="s">
        <v>3936</v>
      </c>
      <c r="F1854" s="97" t="s">
        <v>465</v>
      </c>
      <c r="G1854" s="97"/>
      <c r="H1854" s="97" t="s">
        <v>466</v>
      </c>
      <c r="I1854" s="97" t="s">
        <v>8840</v>
      </c>
      <c r="J1854" s="97" t="s">
        <v>468</v>
      </c>
      <c r="K1854" s="97">
        <v>143848.234</v>
      </c>
      <c r="L1854" s="97">
        <v>291948.46899999998</v>
      </c>
      <c r="M1854" s="97">
        <v>543811.55059999996</v>
      </c>
      <c r="N1854" s="97">
        <v>791963.27789999999</v>
      </c>
      <c r="O1854" s="97">
        <v>53.874058140000002</v>
      </c>
      <c r="P1854" s="97">
        <v>-8.8544346600000008</v>
      </c>
    </row>
    <row r="1855" spans="1:16" x14ac:dyDescent="0.3">
      <c r="A1855" s="97" t="s">
        <v>8841</v>
      </c>
      <c r="B1855" s="97" t="s">
        <v>8842</v>
      </c>
      <c r="C1855" s="97" t="s">
        <v>8843</v>
      </c>
      <c r="D1855" s="97" t="s">
        <v>8844</v>
      </c>
      <c r="E1855" s="97" t="s">
        <v>8845</v>
      </c>
      <c r="F1855" s="97" t="s">
        <v>1110</v>
      </c>
      <c r="G1855" s="97"/>
      <c r="H1855" s="97" t="s">
        <v>225</v>
      </c>
      <c r="I1855" s="97" t="s">
        <v>8846</v>
      </c>
      <c r="J1855" s="97" t="s">
        <v>227</v>
      </c>
      <c r="K1855" s="97">
        <v>305360.53100000002</v>
      </c>
      <c r="L1855" s="97">
        <v>288048.40600000002</v>
      </c>
      <c r="M1855" s="97">
        <v>705289.0307</v>
      </c>
      <c r="N1855" s="97">
        <v>788063.19429999997</v>
      </c>
      <c r="O1855" s="97">
        <v>53.831389780000002</v>
      </c>
      <c r="P1855" s="97">
        <v>-6.4004957320000004</v>
      </c>
    </row>
    <row r="1856" spans="1:16" x14ac:dyDescent="0.3">
      <c r="A1856" s="97" t="s">
        <v>8847</v>
      </c>
      <c r="B1856" s="97" t="s">
        <v>8848</v>
      </c>
      <c r="C1856" s="97" t="s">
        <v>8848</v>
      </c>
      <c r="D1856" s="97" t="s">
        <v>8849</v>
      </c>
      <c r="E1856" s="97" t="s">
        <v>8850</v>
      </c>
      <c r="F1856" s="97" t="s">
        <v>269</v>
      </c>
      <c r="G1856" s="97" t="s">
        <v>262</v>
      </c>
      <c r="H1856" s="97" t="s">
        <v>262</v>
      </c>
      <c r="I1856" s="97" t="s">
        <v>8851</v>
      </c>
      <c r="J1856" s="97" t="s">
        <v>264</v>
      </c>
      <c r="K1856" s="97">
        <v>252085.875</v>
      </c>
      <c r="L1856" s="97">
        <v>200785.54699999999</v>
      </c>
      <c r="M1856" s="97">
        <v>652025.3861</v>
      </c>
      <c r="N1856" s="97">
        <v>700819.41859999998</v>
      </c>
      <c r="O1856" s="97">
        <v>53.055481870000001</v>
      </c>
      <c r="P1856" s="97">
        <v>-7.2239475830000002</v>
      </c>
    </row>
    <row r="1857" spans="1:16" x14ac:dyDescent="0.3">
      <c r="A1857" s="97" t="s">
        <v>8852</v>
      </c>
      <c r="B1857" s="97" t="s">
        <v>608</v>
      </c>
      <c r="C1857" s="97" t="s">
        <v>8853</v>
      </c>
      <c r="D1857" s="97" t="s">
        <v>8854</v>
      </c>
      <c r="E1857" s="97" t="s">
        <v>1610</v>
      </c>
      <c r="F1857" s="97" t="s">
        <v>436</v>
      </c>
      <c r="G1857" s="97"/>
      <c r="H1857" s="97" t="s">
        <v>437</v>
      </c>
      <c r="I1857" s="97" t="s">
        <v>8855</v>
      </c>
      <c r="J1857" s="97" t="s">
        <v>439</v>
      </c>
      <c r="K1857" s="97">
        <v>218958.18799999999</v>
      </c>
      <c r="L1857" s="97">
        <v>427027.03100000002</v>
      </c>
      <c r="M1857" s="97">
        <v>618906.03960000002</v>
      </c>
      <c r="N1857" s="97">
        <v>927012.33490000002</v>
      </c>
      <c r="O1857" s="97">
        <v>55.090183979999999</v>
      </c>
      <c r="P1857" s="97">
        <v>-7.7038477680000002</v>
      </c>
    </row>
    <row r="1858" spans="1:16" x14ac:dyDescent="0.3">
      <c r="A1858" s="97" t="s">
        <v>8856</v>
      </c>
      <c r="B1858" s="97" t="s">
        <v>8857</v>
      </c>
      <c r="C1858" s="97" t="s">
        <v>8858</v>
      </c>
      <c r="D1858" s="97" t="s">
        <v>8859</v>
      </c>
      <c r="E1858" s="97" t="s">
        <v>138</v>
      </c>
      <c r="F1858" s="97"/>
      <c r="G1858" s="97"/>
      <c r="H1858" s="97" t="s">
        <v>138</v>
      </c>
      <c r="I1858" s="97" t="s">
        <v>8860</v>
      </c>
      <c r="J1858" s="97" t="s">
        <v>347</v>
      </c>
      <c r="K1858" s="97">
        <v>168768.80100000001</v>
      </c>
      <c r="L1858" s="97">
        <v>72942.457999999999</v>
      </c>
      <c r="M1858" s="97">
        <v>568725.56880000001</v>
      </c>
      <c r="N1858" s="97">
        <v>573004.31480000005</v>
      </c>
      <c r="O1858" s="97">
        <v>51.908302220000003</v>
      </c>
      <c r="P1858" s="97">
        <v>-8.4545326060000008</v>
      </c>
    </row>
    <row r="1859" spans="1:16" x14ac:dyDescent="0.3">
      <c r="A1859" s="97" t="s">
        <v>8861</v>
      </c>
      <c r="B1859" s="97" t="s">
        <v>3465</v>
      </c>
      <c r="C1859" s="97" t="s">
        <v>8862</v>
      </c>
      <c r="D1859" s="97" t="s">
        <v>8859</v>
      </c>
      <c r="E1859" s="97" t="s">
        <v>138</v>
      </c>
      <c r="F1859" s="97"/>
      <c r="G1859" s="97"/>
      <c r="H1859" s="97" t="s">
        <v>138</v>
      </c>
      <c r="I1859" s="97" t="s">
        <v>6039</v>
      </c>
      <c r="J1859" s="97" t="s">
        <v>347</v>
      </c>
      <c r="K1859" s="97">
        <v>168757.53099999999</v>
      </c>
      <c r="L1859" s="97">
        <v>72860.520999999993</v>
      </c>
      <c r="M1859" s="97">
        <v>568714.30079999997</v>
      </c>
      <c r="N1859" s="97">
        <v>572922.39549999998</v>
      </c>
      <c r="O1859" s="97">
        <v>51.907565220000002</v>
      </c>
      <c r="P1859" s="97">
        <v>-8.4546889299999997</v>
      </c>
    </row>
    <row r="1860" spans="1:16" x14ac:dyDescent="0.3">
      <c r="A1860" s="97" t="s">
        <v>8863</v>
      </c>
      <c r="B1860" s="97" t="s">
        <v>8864</v>
      </c>
      <c r="C1860" s="97" t="s">
        <v>8865</v>
      </c>
      <c r="D1860" s="97" t="s">
        <v>2345</v>
      </c>
      <c r="E1860" s="97" t="s">
        <v>592</v>
      </c>
      <c r="F1860" s="97"/>
      <c r="G1860" s="97"/>
      <c r="H1860" s="97" t="s">
        <v>594</v>
      </c>
      <c r="I1860" s="97" t="s">
        <v>8866</v>
      </c>
      <c r="J1860" s="97" t="s">
        <v>596</v>
      </c>
      <c r="K1860" s="97">
        <v>201106.18799999999</v>
      </c>
      <c r="L1860" s="97">
        <v>215159.67199999999</v>
      </c>
      <c r="M1860" s="97">
        <v>601056.75760000001</v>
      </c>
      <c r="N1860" s="97">
        <v>715190.71959999995</v>
      </c>
      <c r="O1860" s="97">
        <v>53.187170360000003</v>
      </c>
      <c r="P1860" s="97">
        <v>-7.9841884399999996</v>
      </c>
    </row>
    <row r="1861" spans="1:16" x14ac:dyDescent="0.3">
      <c r="A1861" s="97" t="s">
        <v>8867</v>
      </c>
      <c r="B1861" s="97" t="s">
        <v>8868</v>
      </c>
      <c r="C1861" s="97" t="s">
        <v>8869</v>
      </c>
      <c r="D1861" s="97" t="s">
        <v>8870</v>
      </c>
      <c r="E1861" s="97" t="s">
        <v>210</v>
      </c>
      <c r="F1861" s="97"/>
      <c r="G1861" s="97"/>
      <c r="H1861" s="97" t="s">
        <v>211</v>
      </c>
      <c r="I1861" s="97" t="s">
        <v>8871</v>
      </c>
      <c r="J1861" s="97" t="s">
        <v>213</v>
      </c>
      <c r="K1861" s="97">
        <v>265886.69</v>
      </c>
      <c r="L1861" s="97">
        <v>122692.89599999999</v>
      </c>
      <c r="M1861" s="97">
        <v>665822.81149999995</v>
      </c>
      <c r="N1861" s="97">
        <v>622743.51520000002</v>
      </c>
      <c r="O1861" s="97">
        <v>52.352324340000003</v>
      </c>
      <c r="P1861" s="97">
        <v>-7.033785988</v>
      </c>
    </row>
    <row r="1862" spans="1:16" x14ac:dyDescent="0.3">
      <c r="A1862" s="97" t="s">
        <v>8872</v>
      </c>
      <c r="B1862" s="97" t="s">
        <v>8873</v>
      </c>
      <c r="C1862" s="97" t="s">
        <v>8874</v>
      </c>
      <c r="D1862" s="97" t="s">
        <v>8875</v>
      </c>
      <c r="E1862" s="97" t="s">
        <v>2137</v>
      </c>
      <c r="F1862" s="97"/>
      <c r="G1862" s="97"/>
      <c r="H1862" s="97" t="s">
        <v>540</v>
      </c>
      <c r="I1862" s="97" t="s">
        <v>8876</v>
      </c>
      <c r="J1862" s="97" t="s">
        <v>542</v>
      </c>
      <c r="K1862" s="97">
        <v>166574.46100000001</v>
      </c>
      <c r="L1862" s="97">
        <v>162624.80300000001</v>
      </c>
      <c r="M1862" s="97">
        <v>566532.18680000002</v>
      </c>
      <c r="N1862" s="97">
        <v>662667.35419999994</v>
      </c>
      <c r="O1862" s="97">
        <v>52.714081749999998</v>
      </c>
      <c r="P1862" s="97">
        <v>-8.4953240660000002</v>
      </c>
    </row>
    <row r="1863" spans="1:16" x14ac:dyDescent="0.3">
      <c r="A1863" s="97" t="s">
        <v>8877</v>
      </c>
      <c r="B1863" s="97" t="s">
        <v>8878</v>
      </c>
      <c r="C1863" s="97" t="s">
        <v>8879</v>
      </c>
      <c r="D1863" s="97" t="s">
        <v>8880</v>
      </c>
      <c r="E1863" s="97" t="s">
        <v>8881</v>
      </c>
      <c r="F1863" s="97" t="s">
        <v>706</v>
      </c>
      <c r="G1863" s="97"/>
      <c r="H1863" s="97" t="s">
        <v>307</v>
      </c>
      <c r="I1863" s="97" t="s">
        <v>8882</v>
      </c>
      <c r="J1863" s="97" t="s">
        <v>309</v>
      </c>
      <c r="K1863" s="97">
        <v>129092.81299999999</v>
      </c>
      <c r="L1863" s="97">
        <v>237897.67199999999</v>
      </c>
      <c r="M1863" s="97">
        <v>529059.01919999998</v>
      </c>
      <c r="N1863" s="97">
        <v>737924.2071</v>
      </c>
      <c r="O1863" s="97">
        <v>53.386714959999999</v>
      </c>
      <c r="P1863" s="97">
        <v>-9.0664171249999992</v>
      </c>
    </row>
    <row r="1864" spans="1:16" x14ac:dyDescent="0.3">
      <c r="A1864" s="97" t="s">
        <v>8883</v>
      </c>
      <c r="B1864" s="97" t="s">
        <v>8884</v>
      </c>
      <c r="C1864" s="97" t="s">
        <v>8884</v>
      </c>
      <c r="D1864" s="97" t="s">
        <v>1124</v>
      </c>
      <c r="E1864" s="97" t="s">
        <v>158</v>
      </c>
      <c r="F1864" s="97"/>
      <c r="G1864" s="97"/>
      <c r="H1864" s="97" t="s">
        <v>159</v>
      </c>
      <c r="I1864" s="97" t="s">
        <v>8885</v>
      </c>
      <c r="J1864" s="97" t="s">
        <v>430</v>
      </c>
      <c r="K1864" s="97">
        <v>179525.43799999999</v>
      </c>
      <c r="L1864" s="97">
        <v>175302.96900000001</v>
      </c>
      <c r="M1864" s="97">
        <v>579480.44240000006</v>
      </c>
      <c r="N1864" s="97">
        <v>675342.71909999999</v>
      </c>
      <c r="O1864" s="97">
        <v>52.828649409999997</v>
      </c>
      <c r="P1864" s="97">
        <v>-8.3044873750000008</v>
      </c>
    </row>
    <row r="1865" spans="1:16" x14ac:dyDescent="0.3">
      <c r="A1865" s="97" t="s">
        <v>8886</v>
      </c>
      <c r="B1865" s="97" t="s">
        <v>8887</v>
      </c>
      <c r="C1865" s="97" t="s">
        <v>8888</v>
      </c>
      <c r="D1865" s="97" t="s">
        <v>8889</v>
      </c>
      <c r="E1865" s="97" t="s">
        <v>8890</v>
      </c>
      <c r="F1865" s="97" t="s">
        <v>8891</v>
      </c>
      <c r="G1865" s="97" t="s">
        <v>320</v>
      </c>
      <c r="H1865" s="97" t="s">
        <v>321</v>
      </c>
      <c r="I1865" s="97" t="s">
        <v>8892</v>
      </c>
      <c r="J1865" s="97" t="s">
        <v>323</v>
      </c>
      <c r="K1865" s="97">
        <v>185153.45300000001</v>
      </c>
      <c r="L1865" s="97">
        <v>251036.53099999999</v>
      </c>
      <c r="M1865" s="97">
        <v>585107.65150000004</v>
      </c>
      <c r="N1865" s="97">
        <v>751059.93440000003</v>
      </c>
      <c r="O1865" s="97">
        <v>53.509314490000001</v>
      </c>
      <c r="P1865" s="97">
        <v>-8.2245105299999999</v>
      </c>
    </row>
    <row r="1866" spans="1:16" x14ac:dyDescent="0.3">
      <c r="A1866" s="97" t="s">
        <v>8893</v>
      </c>
      <c r="B1866" s="97" t="s">
        <v>8894</v>
      </c>
      <c r="C1866" s="97" t="s">
        <v>8895</v>
      </c>
      <c r="D1866" s="97" t="s">
        <v>8896</v>
      </c>
      <c r="E1866" s="97" t="s">
        <v>1287</v>
      </c>
      <c r="F1866" s="97" t="s">
        <v>261</v>
      </c>
      <c r="G1866" s="97"/>
      <c r="H1866" s="97" t="s">
        <v>262</v>
      </c>
      <c r="I1866" s="97" t="s">
        <v>8897</v>
      </c>
      <c r="J1866" s="97" t="s">
        <v>264</v>
      </c>
      <c r="K1866" s="97">
        <v>235441.16800000001</v>
      </c>
      <c r="L1866" s="97">
        <v>194792.80600000001</v>
      </c>
      <c r="M1866" s="97">
        <v>635384.23239999998</v>
      </c>
      <c r="N1866" s="97">
        <v>694828.0575</v>
      </c>
      <c r="O1866" s="97">
        <v>53.002997440000001</v>
      </c>
      <c r="P1866" s="97">
        <v>-7.4728231559999996</v>
      </c>
    </row>
    <row r="1867" spans="1:16" x14ac:dyDescent="0.3">
      <c r="A1867" s="97" t="s">
        <v>8898</v>
      </c>
      <c r="B1867" s="97" t="s">
        <v>8899</v>
      </c>
      <c r="C1867" s="97" t="s">
        <v>8900</v>
      </c>
      <c r="D1867" s="97" t="s">
        <v>8901</v>
      </c>
      <c r="E1867" s="97" t="s">
        <v>8902</v>
      </c>
      <c r="F1867" s="97" t="s">
        <v>3373</v>
      </c>
      <c r="G1867" s="97"/>
      <c r="H1867" s="97" t="s">
        <v>389</v>
      </c>
      <c r="I1867" s="97" t="s">
        <v>8903</v>
      </c>
      <c r="J1867" s="97" t="s">
        <v>391</v>
      </c>
      <c r="K1867" s="97">
        <v>242249.8</v>
      </c>
      <c r="L1867" s="97">
        <v>100407</v>
      </c>
      <c r="M1867" s="97">
        <v>642190.89240000001</v>
      </c>
      <c r="N1867" s="97">
        <v>600462.54550000001</v>
      </c>
      <c r="O1867" s="97">
        <v>52.154388590000003</v>
      </c>
      <c r="P1867" s="97">
        <v>-7.3834342230000001</v>
      </c>
    </row>
    <row r="1868" spans="1:16" x14ac:dyDescent="0.3">
      <c r="A1868" s="97" t="s">
        <v>8904</v>
      </c>
      <c r="B1868" s="97" t="s">
        <v>8905</v>
      </c>
      <c r="C1868" s="97" t="s">
        <v>8905</v>
      </c>
      <c r="D1868" s="97" t="s">
        <v>8906</v>
      </c>
      <c r="E1868" s="97" t="s">
        <v>1946</v>
      </c>
      <c r="F1868" s="97"/>
      <c r="G1868" s="97"/>
      <c r="H1868" s="97" t="s">
        <v>612</v>
      </c>
      <c r="I1868" s="97" t="s">
        <v>8907</v>
      </c>
      <c r="J1868" s="97" t="s">
        <v>614</v>
      </c>
      <c r="K1868" s="97">
        <v>103420.867</v>
      </c>
      <c r="L1868" s="97">
        <v>167136.359</v>
      </c>
      <c r="M1868" s="97">
        <v>503392.22210000001</v>
      </c>
      <c r="N1868" s="97">
        <v>667178.28</v>
      </c>
      <c r="O1868" s="97">
        <v>52.74702877</v>
      </c>
      <c r="P1868" s="97">
        <v>-9.4309094529999999</v>
      </c>
    </row>
    <row r="1869" spans="1:16" x14ac:dyDescent="0.3">
      <c r="A1869" s="97" t="s">
        <v>8908</v>
      </c>
      <c r="B1869" s="97" t="s">
        <v>8909</v>
      </c>
      <c r="C1869" s="97" t="s">
        <v>8909</v>
      </c>
      <c r="D1869" s="97" t="s">
        <v>8910</v>
      </c>
      <c r="E1869" s="97" t="s">
        <v>8911</v>
      </c>
      <c r="F1869" s="97" t="s">
        <v>6415</v>
      </c>
      <c r="G1869" s="97"/>
      <c r="H1869" s="97" t="s">
        <v>247</v>
      </c>
      <c r="I1869" s="97" t="s">
        <v>8912</v>
      </c>
      <c r="J1869" s="97" t="s">
        <v>249</v>
      </c>
      <c r="K1869" s="97">
        <v>297359.34399999998</v>
      </c>
      <c r="L1869" s="97">
        <v>247457.84400000001</v>
      </c>
      <c r="M1869" s="97">
        <v>697289.35140000004</v>
      </c>
      <c r="N1869" s="97">
        <v>747481.41969999997</v>
      </c>
      <c r="O1869" s="97">
        <v>53.468381809999997</v>
      </c>
      <c r="P1869" s="97">
        <v>-6.5346744110000001</v>
      </c>
    </row>
    <row r="1870" spans="1:16" x14ac:dyDescent="0.3">
      <c r="A1870" s="97" t="s">
        <v>8913</v>
      </c>
      <c r="B1870" s="97" t="s">
        <v>8914</v>
      </c>
      <c r="C1870" s="97" t="s">
        <v>8915</v>
      </c>
      <c r="D1870" s="97" t="s">
        <v>8916</v>
      </c>
      <c r="E1870" s="97" t="s">
        <v>8917</v>
      </c>
      <c r="F1870" s="97" t="s">
        <v>8918</v>
      </c>
      <c r="G1870" s="97" t="s">
        <v>5879</v>
      </c>
      <c r="H1870" s="97" t="s">
        <v>175</v>
      </c>
      <c r="I1870" s="97" t="s">
        <v>8919</v>
      </c>
      <c r="J1870" s="97" t="s">
        <v>198</v>
      </c>
      <c r="K1870" s="97">
        <v>311172.06300000002</v>
      </c>
      <c r="L1870" s="97">
        <v>231598.5</v>
      </c>
      <c r="M1870" s="97">
        <v>711099.01069999998</v>
      </c>
      <c r="N1870" s="97">
        <v>731625.41899999999</v>
      </c>
      <c r="O1870" s="97">
        <v>53.323215980000001</v>
      </c>
      <c r="P1870" s="97">
        <v>-6.3323498699999998</v>
      </c>
    </row>
    <row r="1871" spans="1:16" x14ac:dyDescent="0.3">
      <c r="A1871" s="97" t="s">
        <v>8920</v>
      </c>
      <c r="B1871" s="97" t="s">
        <v>8921</v>
      </c>
      <c r="C1871" s="97" t="s">
        <v>8922</v>
      </c>
      <c r="D1871" s="97" t="s">
        <v>8923</v>
      </c>
      <c r="E1871" s="97" t="s">
        <v>8924</v>
      </c>
      <c r="F1871" s="97" t="s">
        <v>436</v>
      </c>
      <c r="G1871" s="97"/>
      <c r="H1871" s="97" t="s">
        <v>437</v>
      </c>
      <c r="I1871" s="97" t="s">
        <v>8925</v>
      </c>
      <c r="J1871" s="97" t="s">
        <v>439</v>
      </c>
      <c r="K1871" s="97">
        <v>220361.984</v>
      </c>
      <c r="L1871" s="97">
        <v>391063.65600000002</v>
      </c>
      <c r="M1871" s="97">
        <v>620309.34259999997</v>
      </c>
      <c r="N1871" s="97">
        <v>891056.701</v>
      </c>
      <c r="O1871" s="97">
        <v>54.767088299999998</v>
      </c>
      <c r="P1871" s="97">
        <v>-7.6844052380000001</v>
      </c>
    </row>
    <row r="1872" spans="1:16" x14ac:dyDescent="0.3">
      <c r="A1872" s="97" t="s">
        <v>8926</v>
      </c>
      <c r="B1872" s="97" t="s">
        <v>8927</v>
      </c>
      <c r="C1872" s="97" t="s">
        <v>8927</v>
      </c>
      <c r="D1872" s="97" t="s">
        <v>1320</v>
      </c>
      <c r="E1872" s="97" t="s">
        <v>182</v>
      </c>
      <c r="F1872" s="97"/>
      <c r="G1872" s="97"/>
      <c r="H1872" s="97" t="s">
        <v>175</v>
      </c>
      <c r="I1872" s="97" t="s">
        <v>8928</v>
      </c>
      <c r="J1872" s="97" t="s">
        <v>184</v>
      </c>
      <c r="K1872" s="97">
        <v>303389.71899999998</v>
      </c>
      <c r="L1872" s="97">
        <v>221610.18799999999</v>
      </c>
      <c r="M1872" s="97">
        <v>703318.29</v>
      </c>
      <c r="N1872" s="97">
        <v>721639.30009999999</v>
      </c>
      <c r="O1872" s="97">
        <v>53.235078270000002</v>
      </c>
      <c r="P1872" s="97">
        <v>-6.4523387220000004</v>
      </c>
    </row>
    <row r="1873" spans="1:16" x14ac:dyDescent="0.3">
      <c r="A1873" s="97" t="s">
        <v>8929</v>
      </c>
      <c r="B1873" s="97" t="s">
        <v>7366</v>
      </c>
      <c r="C1873" s="97" t="s">
        <v>8930</v>
      </c>
      <c r="D1873" s="97" t="s">
        <v>8931</v>
      </c>
      <c r="E1873" s="97" t="s">
        <v>407</v>
      </c>
      <c r="F1873" s="97" t="s">
        <v>8932</v>
      </c>
      <c r="G1873" s="97"/>
      <c r="H1873" s="97" t="s">
        <v>247</v>
      </c>
      <c r="I1873" s="97" t="s">
        <v>8933</v>
      </c>
      <c r="J1873" s="97" t="s">
        <v>249</v>
      </c>
      <c r="K1873" s="97">
        <v>279947.46899999998</v>
      </c>
      <c r="L1873" s="97">
        <v>275180.625</v>
      </c>
      <c r="M1873" s="97">
        <v>679881.37479999999</v>
      </c>
      <c r="N1873" s="97">
        <v>775198.32079999999</v>
      </c>
      <c r="O1873" s="97">
        <v>53.720332939999999</v>
      </c>
      <c r="P1873" s="97">
        <v>-6.7896974989999999</v>
      </c>
    </row>
    <row r="1874" spans="1:16" x14ac:dyDescent="0.3">
      <c r="A1874" s="97" t="s">
        <v>8934</v>
      </c>
      <c r="B1874" s="97" t="s">
        <v>8935</v>
      </c>
      <c r="C1874" s="97" t="s">
        <v>8936</v>
      </c>
      <c r="D1874" s="97" t="s">
        <v>4976</v>
      </c>
      <c r="E1874" s="97" t="s">
        <v>741</v>
      </c>
      <c r="F1874" s="97" t="s">
        <v>465</v>
      </c>
      <c r="G1874" s="97"/>
      <c r="H1874" s="97" t="s">
        <v>466</v>
      </c>
      <c r="I1874" s="97" t="s">
        <v>8937</v>
      </c>
      <c r="J1874" s="97" t="s">
        <v>468</v>
      </c>
      <c r="K1874" s="97">
        <v>120122.891</v>
      </c>
      <c r="L1874" s="97">
        <v>335745.46899999998</v>
      </c>
      <c r="M1874" s="97">
        <v>520091.55349999998</v>
      </c>
      <c r="N1874" s="97">
        <v>835750.96629999997</v>
      </c>
      <c r="O1874" s="97">
        <v>54.264328759999998</v>
      </c>
      <c r="P1874" s="97">
        <v>-9.2265992279999995</v>
      </c>
    </row>
    <row r="1875" spans="1:16" x14ac:dyDescent="0.3">
      <c r="A1875" s="97" t="s">
        <v>8938</v>
      </c>
      <c r="B1875" s="97" t="s">
        <v>8939</v>
      </c>
      <c r="C1875" s="97" t="s">
        <v>8940</v>
      </c>
      <c r="D1875" s="97" t="s">
        <v>539</v>
      </c>
      <c r="E1875" s="97" t="s">
        <v>2137</v>
      </c>
      <c r="F1875" s="97"/>
      <c r="G1875" s="97"/>
      <c r="H1875" s="97" t="s">
        <v>540</v>
      </c>
      <c r="I1875" s="97" t="s">
        <v>8941</v>
      </c>
      <c r="J1875" s="97" t="s">
        <v>542</v>
      </c>
      <c r="K1875" s="97">
        <v>136258.92300000001</v>
      </c>
      <c r="L1875" s="97">
        <v>141856.72500000001</v>
      </c>
      <c r="M1875" s="97">
        <v>536223.06669999997</v>
      </c>
      <c r="N1875" s="97">
        <v>641903.9142</v>
      </c>
      <c r="O1875" s="97">
        <v>52.524762520000003</v>
      </c>
      <c r="P1875" s="97">
        <v>-8.9398439280000002</v>
      </c>
    </row>
    <row r="1876" spans="1:16" x14ac:dyDescent="0.3">
      <c r="A1876" s="97" t="s">
        <v>8942</v>
      </c>
      <c r="B1876" s="97" t="s">
        <v>2675</v>
      </c>
      <c r="C1876" s="97" t="s">
        <v>8943</v>
      </c>
      <c r="D1876" s="97" t="s">
        <v>2160</v>
      </c>
      <c r="E1876" s="97" t="s">
        <v>8944</v>
      </c>
      <c r="F1876" s="97"/>
      <c r="G1876" s="97"/>
      <c r="H1876" s="97" t="s">
        <v>232</v>
      </c>
      <c r="I1876" s="97" t="s">
        <v>8945</v>
      </c>
      <c r="J1876" s="97" t="s">
        <v>234</v>
      </c>
      <c r="K1876" s="97">
        <v>213621.296</v>
      </c>
      <c r="L1876" s="97">
        <v>275141.25599999999</v>
      </c>
      <c r="M1876" s="97">
        <v>613569.4902</v>
      </c>
      <c r="N1876" s="97">
        <v>775159.31370000006</v>
      </c>
      <c r="O1876" s="97">
        <v>53.725918350000001</v>
      </c>
      <c r="P1876" s="97">
        <v>-7.794382487</v>
      </c>
    </row>
    <row r="1877" spans="1:16" x14ac:dyDescent="0.3">
      <c r="A1877" s="97" t="s">
        <v>8946</v>
      </c>
      <c r="B1877" s="97" t="s">
        <v>8479</v>
      </c>
      <c r="C1877" s="97" t="s">
        <v>8947</v>
      </c>
      <c r="D1877" s="97" t="s">
        <v>8948</v>
      </c>
      <c r="E1877" s="97" t="s">
        <v>2304</v>
      </c>
      <c r="F1877" s="97" t="s">
        <v>202</v>
      </c>
      <c r="G1877" s="97"/>
      <c r="H1877" s="97" t="s">
        <v>203</v>
      </c>
      <c r="I1877" s="97" t="s">
        <v>8949</v>
      </c>
      <c r="J1877" s="97" t="s">
        <v>205</v>
      </c>
      <c r="K1877" s="97">
        <v>266392.96899999998</v>
      </c>
      <c r="L1877" s="97">
        <v>213272.96900000001</v>
      </c>
      <c r="M1877" s="97">
        <v>666329.46490000002</v>
      </c>
      <c r="N1877" s="97">
        <v>713304.07409999997</v>
      </c>
      <c r="O1877" s="97">
        <v>53.1660854</v>
      </c>
      <c r="P1877" s="97">
        <v>-7.0080290109999996</v>
      </c>
    </row>
    <row r="1878" spans="1:16" x14ac:dyDescent="0.3">
      <c r="A1878" s="97" t="s">
        <v>8950</v>
      </c>
      <c r="B1878" s="97" t="s">
        <v>8951</v>
      </c>
      <c r="C1878" s="97" t="s">
        <v>8951</v>
      </c>
      <c r="D1878" s="97" t="s">
        <v>8952</v>
      </c>
      <c r="E1878" s="97" t="s">
        <v>8953</v>
      </c>
      <c r="F1878" s="97" t="s">
        <v>1439</v>
      </c>
      <c r="G1878" s="97"/>
      <c r="H1878" s="97" t="s">
        <v>334</v>
      </c>
      <c r="I1878" s="97" t="s">
        <v>8954</v>
      </c>
      <c r="J1878" s="97" t="s">
        <v>336</v>
      </c>
      <c r="K1878" s="97">
        <v>199420.484</v>
      </c>
      <c r="L1878" s="97">
        <v>326324.18800000002</v>
      </c>
      <c r="M1878" s="97">
        <v>599372.01049999997</v>
      </c>
      <c r="N1878" s="97">
        <v>826331.29330000002</v>
      </c>
      <c r="O1878" s="97">
        <v>54.185926080000002</v>
      </c>
      <c r="P1878" s="97">
        <v>-8.0096211949999994</v>
      </c>
    </row>
    <row r="1879" spans="1:16" x14ac:dyDescent="0.3">
      <c r="A1879" s="97" t="s">
        <v>8955</v>
      </c>
      <c r="B1879" s="97" t="s">
        <v>8956</v>
      </c>
      <c r="C1879" s="97" t="s">
        <v>8957</v>
      </c>
      <c r="D1879" s="97" t="s">
        <v>8958</v>
      </c>
      <c r="E1879" s="97" t="s">
        <v>3960</v>
      </c>
      <c r="F1879" s="97" t="s">
        <v>320</v>
      </c>
      <c r="G1879" s="97"/>
      <c r="H1879" s="97" t="s">
        <v>321</v>
      </c>
      <c r="I1879" s="97" t="s">
        <v>8959</v>
      </c>
      <c r="J1879" s="97" t="s">
        <v>323</v>
      </c>
      <c r="K1879" s="97">
        <v>175150.984</v>
      </c>
      <c r="L1879" s="97">
        <v>296217.78100000002</v>
      </c>
      <c r="M1879" s="97">
        <v>575107.57889999996</v>
      </c>
      <c r="N1879" s="97">
        <v>796231.50269999995</v>
      </c>
      <c r="O1879" s="97">
        <v>53.914856139999998</v>
      </c>
      <c r="P1879" s="97">
        <v>-8.3788942580000008</v>
      </c>
    </row>
    <row r="1880" spans="1:16" x14ac:dyDescent="0.3">
      <c r="A1880" s="97" t="s">
        <v>8960</v>
      </c>
      <c r="B1880" s="97" t="s">
        <v>8961</v>
      </c>
      <c r="C1880" s="97" t="s">
        <v>8962</v>
      </c>
      <c r="D1880" s="97" t="s">
        <v>8963</v>
      </c>
      <c r="E1880" s="97" t="s">
        <v>2712</v>
      </c>
      <c r="F1880" s="97" t="s">
        <v>166</v>
      </c>
      <c r="G1880" s="97"/>
      <c r="H1880" s="97" t="s">
        <v>167</v>
      </c>
      <c r="I1880" s="97" t="s">
        <v>8964</v>
      </c>
      <c r="J1880" s="97" t="s">
        <v>169</v>
      </c>
      <c r="K1880" s="97">
        <v>270128.69099999999</v>
      </c>
      <c r="L1880" s="97">
        <v>161620.674</v>
      </c>
      <c r="M1880" s="97">
        <v>670064.1067</v>
      </c>
      <c r="N1880" s="97">
        <v>661662.88589999999</v>
      </c>
      <c r="O1880" s="97">
        <v>52.701556150000002</v>
      </c>
      <c r="P1880" s="97">
        <v>-6.9633356480000002</v>
      </c>
    </row>
    <row r="1881" spans="1:16" x14ac:dyDescent="0.3">
      <c r="A1881" s="97" t="s">
        <v>8965</v>
      </c>
      <c r="B1881" s="97" t="s">
        <v>8966</v>
      </c>
      <c r="C1881" s="97" t="s">
        <v>8967</v>
      </c>
      <c r="D1881" s="97" t="s">
        <v>8968</v>
      </c>
      <c r="E1881" s="97" t="s">
        <v>679</v>
      </c>
      <c r="F1881" s="97" t="s">
        <v>449</v>
      </c>
      <c r="G1881" s="97"/>
      <c r="H1881" s="97" t="s">
        <v>151</v>
      </c>
      <c r="I1881" s="97" t="s">
        <v>8969</v>
      </c>
      <c r="J1881" s="97" t="s">
        <v>153</v>
      </c>
      <c r="K1881" s="97">
        <v>81673.226999999999</v>
      </c>
      <c r="L1881" s="97">
        <v>131254.641</v>
      </c>
      <c r="M1881" s="97">
        <v>481649.07189999998</v>
      </c>
      <c r="N1881" s="97">
        <v>631304.41159999999</v>
      </c>
      <c r="O1881" s="97">
        <v>52.420420069999999</v>
      </c>
      <c r="P1881" s="97">
        <v>-9.7399975879999996</v>
      </c>
    </row>
    <row r="1882" spans="1:16" x14ac:dyDescent="0.3">
      <c r="A1882" s="97" t="s">
        <v>8970</v>
      </c>
      <c r="B1882" s="97" t="s">
        <v>3766</v>
      </c>
      <c r="C1882" s="97" t="s">
        <v>8971</v>
      </c>
      <c r="D1882" s="97" t="s">
        <v>8972</v>
      </c>
      <c r="E1882" s="97" t="s">
        <v>418</v>
      </c>
      <c r="F1882" s="97" t="s">
        <v>224</v>
      </c>
      <c r="G1882" s="97"/>
      <c r="H1882" s="97" t="s">
        <v>225</v>
      </c>
      <c r="I1882" s="97" t="s">
        <v>8973</v>
      </c>
      <c r="J1882" s="97" t="s">
        <v>227</v>
      </c>
      <c r="K1882" s="97">
        <v>303189.25</v>
      </c>
      <c r="L1882" s="97">
        <v>311713.43800000002</v>
      </c>
      <c r="M1882" s="97">
        <v>703118.3432</v>
      </c>
      <c r="N1882" s="97">
        <v>811723.13930000004</v>
      </c>
      <c r="O1882" s="97">
        <v>54.044353909999998</v>
      </c>
      <c r="P1882" s="97">
        <v>-6.4254746569999996</v>
      </c>
    </row>
    <row r="1883" spans="1:16" x14ac:dyDescent="0.3">
      <c r="A1883" s="97" t="s">
        <v>8974</v>
      </c>
      <c r="B1883" s="97" t="s">
        <v>8975</v>
      </c>
      <c r="C1883" s="97" t="s">
        <v>8976</v>
      </c>
      <c r="D1883" s="97" t="s">
        <v>8977</v>
      </c>
      <c r="E1883" s="97" t="s">
        <v>729</v>
      </c>
      <c r="F1883" s="97"/>
      <c r="G1883" s="97"/>
      <c r="H1883" s="97" t="s">
        <v>612</v>
      </c>
      <c r="I1883" s="97" t="s">
        <v>8978</v>
      </c>
      <c r="J1883" s="97" t="s">
        <v>614</v>
      </c>
      <c r="K1883" s="97">
        <v>127927.273</v>
      </c>
      <c r="L1883" s="97">
        <v>199076.17199999999</v>
      </c>
      <c r="M1883" s="97">
        <v>527893.52119999996</v>
      </c>
      <c r="N1883" s="97">
        <v>699111.0784</v>
      </c>
      <c r="O1883" s="97">
        <v>53.037800539999999</v>
      </c>
      <c r="P1883" s="97">
        <v>-9.0751663730000001</v>
      </c>
    </row>
    <row r="1884" spans="1:16" x14ac:dyDescent="0.3">
      <c r="A1884" s="97" t="s">
        <v>8979</v>
      </c>
      <c r="B1884" s="97" t="s">
        <v>8980</v>
      </c>
      <c r="C1884" s="97" t="s">
        <v>1532</v>
      </c>
      <c r="D1884" s="97" t="s">
        <v>5321</v>
      </c>
      <c r="E1884" s="97" t="s">
        <v>713</v>
      </c>
      <c r="F1884" s="97" t="s">
        <v>514</v>
      </c>
      <c r="G1884" s="97"/>
      <c r="H1884" s="97" t="s">
        <v>515</v>
      </c>
      <c r="I1884" s="97" t="s">
        <v>8981</v>
      </c>
      <c r="J1884" s="97" t="s">
        <v>517</v>
      </c>
      <c r="K1884" s="97">
        <v>282028</v>
      </c>
      <c r="L1884" s="97">
        <v>127312.031</v>
      </c>
      <c r="M1884" s="97">
        <v>681960.66989999998</v>
      </c>
      <c r="N1884" s="97">
        <v>627361.56920000003</v>
      </c>
      <c r="O1884" s="97">
        <v>52.391650120000001</v>
      </c>
      <c r="P1884" s="97">
        <v>-6.7958210350000003</v>
      </c>
    </row>
    <row r="1885" spans="1:16" x14ac:dyDescent="0.3">
      <c r="A1885" s="97" t="s">
        <v>8982</v>
      </c>
      <c r="B1885" s="97" t="s">
        <v>8983</v>
      </c>
      <c r="C1885" s="97" t="s">
        <v>8984</v>
      </c>
      <c r="D1885" s="97" t="s">
        <v>8985</v>
      </c>
      <c r="E1885" s="97" t="s">
        <v>274</v>
      </c>
      <c r="F1885" s="97" t="s">
        <v>275</v>
      </c>
      <c r="G1885" s="97"/>
      <c r="H1885" s="97" t="s">
        <v>276</v>
      </c>
      <c r="I1885" s="97" t="s">
        <v>8986</v>
      </c>
      <c r="J1885" s="97" t="s">
        <v>278</v>
      </c>
      <c r="K1885" s="97">
        <v>235752.65599999999</v>
      </c>
      <c r="L1885" s="97">
        <v>273858.15600000002</v>
      </c>
      <c r="M1885" s="97">
        <v>635696.07550000004</v>
      </c>
      <c r="N1885" s="97">
        <v>773876.37210000004</v>
      </c>
      <c r="O1885" s="97">
        <v>53.713345609999998</v>
      </c>
      <c r="P1885" s="97">
        <v>-7.4592591659999998</v>
      </c>
    </row>
    <row r="1886" spans="1:16" x14ac:dyDescent="0.3">
      <c r="A1886" s="97" t="s">
        <v>8987</v>
      </c>
      <c r="B1886" s="97" t="s">
        <v>8988</v>
      </c>
      <c r="C1886" s="97" t="s">
        <v>8989</v>
      </c>
      <c r="D1886" s="97" t="s">
        <v>8990</v>
      </c>
      <c r="E1886" s="97" t="s">
        <v>8462</v>
      </c>
      <c r="F1886" s="97"/>
      <c r="G1886" s="97"/>
      <c r="H1886" s="97" t="s">
        <v>321</v>
      </c>
      <c r="I1886" s="97" t="s">
        <v>8991</v>
      </c>
      <c r="J1886" s="97" t="s">
        <v>323</v>
      </c>
      <c r="K1886" s="97">
        <v>181010.734</v>
      </c>
      <c r="L1886" s="97">
        <v>262661.375</v>
      </c>
      <c r="M1886" s="97">
        <v>580965.8872</v>
      </c>
      <c r="N1886" s="97">
        <v>762682.29579999996</v>
      </c>
      <c r="O1886" s="97">
        <v>53.613625149999997</v>
      </c>
      <c r="P1886" s="97">
        <v>-8.2876568729999995</v>
      </c>
    </row>
    <row r="1887" spans="1:16" x14ac:dyDescent="0.3">
      <c r="A1887" s="97" t="s">
        <v>8992</v>
      </c>
      <c r="B1887" s="97" t="s">
        <v>8993</v>
      </c>
      <c r="C1887" s="97" t="s">
        <v>8994</v>
      </c>
      <c r="D1887" s="97" t="s">
        <v>8994</v>
      </c>
      <c r="E1887" s="97" t="s">
        <v>7207</v>
      </c>
      <c r="F1887" s="97" t="s">
        <v>246</v>
      </c>
      <c r="G1887" s="97"/>
      <c r="H1887" s="97" t="s">
        <v>247</v>
      </c>
      <c r="I1887" s="97" t="s">
        <v>8995</v>
      </c>
      <c r="J1887" s="97" t="s">
        <v>249</v>
      </c>
      <c r="K1887" s="97">
        <v>310266.56300000002</v>
      </c>
      <c r="L1887" s="97">
        <v>261269.84400000001</v>
      </c>
      <c r="M1887" s="97">
        <v>710193.86340000003</v>
      </c>
      <c r="N1887" s="97">
        <v>761290.37549999997</v>
      </c>
      <c r="O1887" s="97">
        <v>53.589885029999998</v>
      </c>
      <c r="P1887" s="97">
        <v>-6.3355395679999997</v>
      </c>
    </row>
    <row r="1888" spans="1:16" x14ac:dyDescent="0.3">
      <c r="A1888" s="97" t="s">
        <v>8996</v>
      </c>
      <c r="B1888" s="97" t="s">
        <v>8997</v>
      </c>
      <c r="C1888" s="97" t="s">
        <v>8997</v>
      </c>
      <c r="D1888" s="97" t="s">
        <v>8998</v>
      </c>
      <c r="E1888" s="97" t="s">
        <v>137</v>
      </c>
      <c r="F1888" s="97"/>
      <c r="G1888" s="97"/>
      <c r="H1888" s="97" t="s">
        <v>138</v>
      </c>
      <c r="I1888" s="97" t="s">
        <v>8999</v>
      </c>
      <c r="J1888" s="97" t="s">
        <v>140</v>
      </c>
      <c r="K1888" s="97">
        <v>175541.92199999999</v>
      </c>
      <c r="L1888" s="97">
        <v>104515.5</v>
      </c>
      <c r="M1888" s="97">
        <v>575497.40229999996</v>
      </c>
      <c r="N1888" s="97">
        <v>604570.52</v>
      </c>
      <c r="O1888" s="97">
        <v>52.192381159999996</v>
      </c>
      <c r="P1888" s="97">
        <v>-8.3583780779999994</v>
      </c>
    </row>
    <row r="1889" spans="1:16" x14ac:dyDescent="0.3">
      <c r="A1889" s="97" t="s">
        <v>9000</v>
      </c>
      <c r="B1889" s="97" t="s">
        <v>4462</v>
      </c>
      <c r="C1889" s="97" t="s">
        <v>9001</v>
      </c>
      <c r="D1889" s="97" t="s">
        <v>2781</v>
      </c>
      <c r="E1889" s="97" t="s">
        <v>289</v>
      </c>
      <c r="F1889" s="97"/>
      <c r="G1889" s="97"/>
      <c r="H1889" s="97" t="s">
        <v>290</v>
      </c>
      <c r="I1889" s="97" t="s">
        <v>9002</v>
      </c>
      <c r="J1889" s="97" t="s">
        <v>292</v>
      </c>
      <c r="K1889" s="97">
        <v>320861.59399999998</v>
      </c>
      <c r="L1889" s="97">
        <v>179362.891</v>
      </c>
      <c r="M1889" s="97">
        <v>720786.17709999997</v>
      </c>
      <c r="N1889" s="97">
        <v>679401.01119999995</v>
      </c>
      <c r="O1889" s="97">
        <v>52.851970639999998</v>
      </c>
      <c r="P1889" s="97">
        <v>-6.2066304939999997</v>
      </c>
    </row>
    <row r="1890" spans="1:16" x14ac:dyDescent="0.3">
      <c r="A1890" s="97" t="s">
        <v>9003</v>
      </c>
      <c r="B1890" s="97" t="s">
        <v>9004</v>
      </c>
      <c r="C1890" s="97" t="s">
        <v>9005</v>
      </c>
      <c r="D1890" s="97" t="s">
        <v>9006</v>
      </c>
      <c r="E1890" s="97" t="s">
        <v>4355</v>
      </c>
      <c r="F1890" s="97" t="s">
        <v>9007</v>
      </c>
      <c r="G1890" s="97" t="s">
        <v>9008</v>
      </c>
      <c r="H1890" s="97" t="s">
        <v>262</v>
      </c>
      <c r="I1890" s="97" t="s">
        <v>9009</v>
      </c>
      <c r="J1890" s="97" t="s">
        <v>264</v>
      </c>
      <c r="K1890" s="97">
        <v>254158.43299999999</v>
      </c>
      <c r="L1890" s="97">
        <v>212133.81599999999</v>
      </c>
      <c r="M1890" s="97">
        <v>654097.55819999997</v>
      </c>
      <c r="N1890" s="97">
        <v>712165.23179999995</v>
      </c>
      <c r="O1890" s="97">
        <v>53.157234240000001</v>
      </c>
      <c r="P1890" s="97">
        <v>-7.1911299470000003</v>
      </c>
    </row>
    <row r="1891" spans="1:16" x14ac:dyDescent="0.3">
      <c r="A1891" s="97" t="s">
        <v>9010</v>
      </c>
      <c r="B1891" s="97" t="s">
        <v>5442</v>
      </c>
      <c r="C1891" s="97" t="s">
        <v>9011</v>
      </c>
      <c r="D1891" s="97" t="s">
        <v>1892</v>
      </c>
      <c r="E1891" s="97" t="s">
        <v>9012</v>
      </c>
      <c r="F1891" s="97" t="s">
        <v>883</v>
      </c>
      <c r="G1891" s="97"/>
      <c r="H1891" s="97" t="s">
        <v>175</v>
      </c>
      <c r="I1891" s="97" t="s">
        <v>9013</v>
      </c>
      <c r="J1891" s="97" t="s">
        <v>198</v>
      </c>
      <c r="K1891" s="97">
        <v>312922.12800000003</v>
      </c>
      <c r="L1891" s="97">
        <v>238893.22899999999</v>
      </c>
      <c r="M1891" s="97">
        <v>712848.73739999998</v>
      </c>
      <c r="N1891" s="97">
        <v>738918.56709999999</v>
      </c>
      <c r="O1891" s="97">
        <v>53.388360249999998</v>
      </c>
      <c r="P1891" s="97">
        <v>-6.3034978019999999</v>
      </c>
    </row>
    <row r="1892" spans="1:16" x14ac:dyDescent="0.3">
      <c r="A1892" s="97" t="s">
        <v>9014</v>
      </c>
      <c r="B1892" s="97" t="s">
        <v>9015</v>
      </c>
      <c r="C1892" s="97" t="s">
        <v>9016</v>
      </c>
      <c r="D1892" s="97" t="s">
        <v>9017</v>
      </c>
      <c r="E1892" s="97" t="s">
        <v>1189</v>
      </c>
      <c r="F1892" s="97" t="s">
        <v>261</v>
      </c>
      <c r="G1892" s="97"/>
      <c r="H1892" s="97" t="s">
        <v>262</v>
      </c>
      <c r="I1892" s="97" t="s">
        <v>9018</v>
      </c>
      <c r="J1892" s="97" t="s">
        <v>264</v>
      </c>
      <c r="K1892" s="97">
        <v>247769.5</v>
      </c>
      <c r="L1892" s="97">
        <v>207390.016</v>
      </c>
      <c r="M1892" s="97">
        <v>647709.97609999997</v>
      </c>
      <c r="N1892" s="97">
        <v>707422.48789999995</v>
      </c>
      <c r="O1892" s="97">
        <v>53.115223620000002</v>
      </c>
      <c r="P1892" s="97">
        <v>-7.2873345150000004</v>
      </c>
    </row>
    <row r="1893" spans="1:16" x14ac:dyDescent="0.3">
      <c r="A1893" s="97" t="s">
        <v>9019</v>
      </c>
      <c r="B1893" s="97" t="s">
        <v>9020</v>
      </c>
      <c r="C1893" s="97" t="s">
        <v>9021</v>
      </c>
      <c r="D1893" s="97" t="s">
        <v>3271</v>
      </c>
      <c r="E1893" s="97" t="s">
        <v>611</v>
      </c>
      <c r="F1893" s="97"/>
      <c r="G1893" s="97"/>
      <c r="H1893" s="97" t="s">
        <v>159</v>
      </c>
      <c r="I1893" s="97" t="s">
        <v>9022</v>
      </c>
      <c r="J1893" s="97" t="s">
        <v>430</v>
      </c>
      <c r="K1893" s="97">
        <v>170575.984</v>
      </c>
      <c r="L1893" s="97">
        <v>173387.09400000001</v>
      </c>
      <c r="M1893" s="97">
        <v>570532.90590000001</v>
      </c>
      <c r="N1893" s="97">
        <v>673427.3051</v>
      </c>
      <c r="O1893" s="97">
        <v>52.81101992</v>
      </c>
      <c r="P1893" s="97">
        <v>-8.4370825249999992</v>
      </c>
    </row>
    <row r="1894" spans="1:16" x14ac:dyDescent="0.3">
      <c r="A1894" s="97" t="s">
        <v>9023</v>
      </c>
      <c r="B1894" s="97" t="s">
        <v>9024</v>
      </c>
      <c r="C1894" s="97" t="s">
        <v>9025</v>
      </c>
      <c r="D1894" s="97" t="s">
        <v>9026</v>
      </c>
      <c r="E1894" s="97" t="s">
        <v>9027</v>
      </c>
      <c r="F1894" s="97"/>
      <c r="G1894" s="97"/>
      <c r="H1894" s="97" t="s">
        <v>138</v>
      </c>
      <c r="I1894" s="97" t="s">
        <v>9028</v>
      </c>
      <c r="J1894" s="97" t="s">
        <v>140</v>
      </c>
      <c r="K1894" s="97">
        <v>158227.734</v>
      </c>
      <c r="L1894" s="97">
        <v>70933.077999999994</v>
      </c>
      <c r="M1894" s="97">
        <v>558186.76089999999</v>
      </c>
      <c r="N1894" s="97">
        <v>570995.42489999998</v>
      </c>
      <c r="O1894" s="97">
        <v>51.889553929999998</v>
      </c>
      <c r="P1894" s="97">
        <v>-8.6074485690000007</v>
      </c>
    </row>
    <row r="1895" spans="1:16" x14ac:dyDescent="0.3">
      <c r="A1895" s="97" t="s">
        <v>9029</v>
      </c>
      <c r="B1895" s="97" t="s">
        <v>9030</v>
      </c>
      <c r="C1895" s="97"/>
      <c r="D1895" s="97" t="s">
        <v>9031</v>
      </c>
      <c r="E1895" s="97" t="s">
        <v>1586</v>
      </c>
      <c r="F1895" s="97"/>
      <c r="G1895" s="97"/>
      <c r="H1895" s="97" t="s">
        <v>175</v>
      </c>
      <c r="I1895" s="97" t="s">
        <v>9032</v>
      </c>
      <c r="J1895" s="97" t="s">
        <v>177</v>
      </c>
      <c r="K1895" s="97">
        <v>324562</v>
      </c>
      <c r="L1895" s="97">
        <v>240315.9</v>
      </c>
      <c r="M1895" s="97">
        <v>724486.10959999997</v>
      </c>
      <c r="N1895" s="97">
        <v>740340.86979999999</v>
      </c>
      <c r="O1895" s="97">
        <v>53.398522139999997</v>
      </c>
      <c r="P1895" s="97">
        <v>-6.1280852680000004</v>
      </c>
    </row>
    <row r="1896" spans="1:16" x14ac:dyDescent="0.3">
      <c r="A1896" s="97" t="s">
        <v>9033</v>
      </c>
      <c r="B1896" s="97" t="s">
        <v>9034</v>
      </c>
      <c r="C1896" s="97" t="s">
        <v>9035</v>
      </c>
      <c r="D1896" s="97" t="s">
        <v>9036</v>
      </c>
      <c r="E1896" s="97" t="s">
        <v>9037</v>
      </c>
      <c r="F1896" s="97" t="s">
        <v>9038</v>
      </c>
      <c r="G1896" s="97" t="s">
        <v>9039</v>
      </c>
      <c r="H1896" s="97" t="s">
        <v>276</v>
      </c>
      <c r="I1896" s="97" t="s">
        <v>277</v>
      </c>
      <c r="J1896" s="97" t="s">
        <v>278</v>
      </c>
      <c r="K1896" s="97">
        <v>243645.10699999999</v>
      </c>
      <c r="L1896" s="97">
        <v>253338.40400000001</v>
      </c>
      <c r="M1896" s="97">
        <v>643586.7169</v>
      </c>
      <c r="N1896" s="97">
        <v>753360.99890000001</v>
      </c>
      <c r="O1896" s="97">
        <v>53.528397140000003</v>
      </c>
      <c r="P1896" s="97">
        <v>-7.3426066780000001</v>
      </c>
    </row>
    <row r="1897" spans="1:16" x14ac:dyDescent="0.3">
      <c r="A1897" s="97" t="s">
        <v>9040</v>
      </c>
      <c r="B1897" s="97" t="s">
        <v>9041</v>
      </c>
      <c r="C1897" s="97" t="s">
        <v>9041</v>
      </c>
      <c r="D1897" s="97" t="s">
        <v>428</v>
      </c>
      <c r="E1897" s="97" t="s">
        <v>158</v>
      </c>
      <c r="F1897" s="97"/>
      <c r="G1897" s="97"/>
      <c r="H1897" s="97" t="s">
        <v>159</v>
      </c>
      <c r="I1897" s="97" t="s">
        <v>9042</v>
      </c>
      <c r="J1897" s="97" t="s">
        <v>430</v>
      </c>
      <c r="K1897" s="97">
        <v>210614.70300000001</v>
      </c>
      <c r="L1897" s="97">
        <v>161807.78099999999</v>
      </c>
      <c r="M1897" s="97">
        <v>610562.93819999998</v>
      </c>
      <c r="N1897" s="97">
        <v>661850.27110000001</v>
      </c>
      <c r="O1897" s="97">
        <v>52.707669379999999</v>
      </c>
      <c r="P1897" s="97">
        <v>-7.8436917609999997</v>
      </c>
    </row>
    <row r="1898" spans="1:16" x14ac:dyDescent="0.3">
      <c r="A1898" s="97" t="s">
        <v>9043</v>
      </c>
      <c r="B1898" s="97" t="s">
        <v>9044</v>
      </c>
      <c r="C1898" s="97" t="s">
        <v>9045</v>
      </c>
      <c r="D1898" s="97" t="s">
        <v>9046</v>
      </c>
      <c r="E1898" s="97" t="s">
        <v>9047</v>
      </c>
      <c r="F1898" s="97" t="s">
        <v>449</v>
      </c>
      <c r="G1898" s="97"/>
      <c r="H1898" s="97" t="s">
        <v>151</v>
      </c>
      <c r="I1898" s="97" t="s">
        <v>9048</v>
      </c>
      <c r="J1898" s="97" t="s">
        <v>153</v>
      </c>
      <c r="K1898" s="97">
        <v>88016.351999999999</v>
      </c>
      <c r="L1898" s="97">
        <v>145446.56299999999</v>
      </c>
      <c r="M1898" s="97">
        <v>487990.90789999999</v>
      </c>
      <c r="N1898" s="97">
        <v>645493.24120000005</v>
      </c>
      <c r="O1898" s="97">
        <v>52.549234730000002</v>
      </c>
      <c r="P1898" s="97">
        <v>-9.6515716840000003</v>
      </c>
    </row>
    <row r="1899" spans="1:16" x14ac:dyDescent="0.3">
      <c r="A1899" s="97" t="s">
        <v>9049</v>
      </c>
      <c r="B1899" s="97" t="s">
        <v>9050</v>
      </c>
      <c r="C1899" s="97" t="s">
        <v>9050</v>
      </c>
      <c r="D1899" s="97" t="s">
        <v>9051</v>
      </c>
      <c r="E1899" s="97" t="s">
        <v>9052</v>
      </c>
      <c r="F1899" s="97"/>
      <c r="G1899" s="97"/>
      <c r="H1899" s="97" t="s">
        <v>138</v>
      </c>
      <c r="I1899" s="97" t="s">
        <v>9053</v>
      </c>
      <c r="J1899" s="97" t="s">
        <v>347</v>
      </c>
      <c r="K1899" s="97">
        <v>166177.88399999999</v>
      </c>
      <c r="L1899" s="97">
        <v>72823.75</v>
      </c>
      <c r="M1899" s="97">
        <v>566135.20909999998</v>
      </c>
      <c r="N1899" s="97">
        <v>572885.64650000003</v>
      </c>
      <c r="O1899" s="97">
        <v>51.907084130000001</v>
      </c>
      <c r="P1899" s="97">
        <v>-8.4921669649999991</v>
      </c>
    </row>
    <row r="1900" spans="1:16" x14ac:dyDescent="0.3">
      <c r="A1900" s="97" t="s">
        <v>9054</v>
      </c>
      <c r="B1900" s="97" t="s">
        <v>9055</v>
      </c>
      <c r="C1900" s="97" t="s">
        <v>9056</v>
      </c>
      <c r="D1900" s="97" t="s">
        <v>9056</v>
      </c>
      <c r="E1900" s="97" t="s">
        <v>9057</v>
      </c>
      <c r="F1900" s="97" t="s">
        <v>694</v>
      </c>
      <c r="G1900" s="97"/>
      <c r="H1900" s="97" t="s">
        <v>437</v>
      </c>
      <c r="I1900" s="97" t="s">
        <v>9058</v>
      </c>
      <c r="J1900" s="97" t="s">
        <v>439</v>
      </c>
      <c r="K1900" s="97">
        <v>180970.92199999999</v>
      </c>
      <c r="L1900" s="97">
        <v>423704.03100000002</v>
      </c>
      <c r="M1900" s="97">
        <v>580926.93999999994</v>
      </c>
      <c r="N1900" s="97">
        <v>923690.25179999997</v>
      </c>
      <c r="O1900" s="97">
        <v>55.060331300000001</v>
      </c>
      <c r="P1900" s="97">
        <v>-8.2985461540000003</v>
      </c>
    </row>
    <row r="1901" spans="1:16" x14ac:dyDescent="0.3">
      <c r="A1901" s="97" t="s">
        <v>9059</v>
      </c>
      <c r="B1901" s="97" t="s">
        <v>9060</v>
      </c>
      <c r="C1901" s="97" t="s">
        <v>9061</v>
      </c>
      <c r="D1901" s="97" t="s">
        <v>7707</v>
      </c>
      <c r="E1901" s="97" t="s">
        <v>5766</v>
      </c>
      <c r="F1901" s="97"/>
      <c r="G1901" s="97"/>
      <c r="H1901" s="97" t="s">
        <v>612</v>
      </c>
      <c r="I1901" s="97" t="s">
        <v>9062</v>
      </c>
      <c r="J1901" s="97" t="s">
        <v>614</v>
      </c>
      <c r="K1901" s="97">
        <v>154483.07800000001</v>
      </c>
      <c r="L1901" s="97">
        <v>160813.25</v>
      </c>
      <c r="M1901" s="97">
        <v>554443.39870000002</v>
      </c>
      <c r="N1901" s="97">
        <v>660856.25670000003</v>
      </c>
      <c r="O1901" s="97">
        <v>52.696922639999997</v>
      </c>
      <c r="P1901" s="97">
        <v>-8.6739757649999998</v>
      </c>
    </row>
    <row r="1902" spans="1:16" x14ac:dyDescent="0.3">
      <c r="A1902" s="97" t="s">
        <v>9063</v>
      </c>
      <c r="B1902" s="97" t="s">
        <v>9064</v>
      </c>
      <c r="C1902" s="97" t="s">
        <v>9064</v>
      </c>
      <c r="D1902" s="97" t="s">
        <v>9065</v>
      </c>
      <c r="E1902" s="97" t="s">
        <v>839</v>
      </c>
      <c r="F1902" s="97" t="s">
        <v>9066</v>
      </c>
      <c r="G1902" s="97"/>
      <c r="H1902" s="97" t="s">
        <v>612</v>
      </c>
      <c r="I1902" s="97" t="s">
        <v>9067</v>
      </c>
      <c r="J1902" s="97" t="s">
        <v>614</v>
      </c>
      <c r="K1902" s="97">
        <v>128879.70299999999</v>
      </c>
      <c r="L1902" s="97">
        <v>188753.375</v>
      </c>
      <c r="M1902" s="97">
        <v>528845.69030000002</v>
      </c>
      <c r="N1902" s="97">
        <v>688790.50049999997</v>
      </c>
      <c r="O1902" s="97">
        <v>52.945188039999998</v>
      </c>
      <c r="P1902" s="97">
        <v>-9.0587009110000007</v>
      </c>
    </row>
    <row r="1903" spans="1:16" x14ac:dyDescent="0.3">
      <c r="A1903" s="97" t="s">
        <v>9068</v>
      </c>
      <c r="B1903" s="97" t="s">
        <v>9069</v>
      </c>
      <c r="C1903" s="97" t="s">
        <v>9070</v>
      </c>
      <c r="D1903" s="97" t="s">
        <v>9071</v>
      </c>
      <c r="E1903" s="97" t="s">
        <v>679</v>
      </c>
      <c r="F1903" s="97"/>
      <c r="G1903" s="97"/>
      <c r="H1903" s="97" t="s">
        <v>151</v>
      </c>
      <c r="I1903" s="97" t="s">
        <v>9072</v>
      </c>
      <c r="J1903" s="97" t="s">
        <v>153</v>
      </c>
      <c r="K1903" s="97">
        <v>83741.781000000003</v>
      </c>
      <c r="L1903" s="97">
        <v>114610.094</v>
      </c>
      <c r="M1903" s="97">
        <v>483717.08929999999</v>
      </c>
      <c r="N1903" s="97">
        <v>614663.43929999997</v>
      </c>
      <c r="O1903" s="97">
        <v>52.271353339999997</v>
      </c>
      <c r="P1903" s="97">
        <v>-9.7038492600000001</v>
      </c>
    </row>
    <row r="1904" spans="1:16" x14ac:dyDescent="0.3">
      <c r="A1904" s="97" t="s">
        <v>9073</v>
      </c>
      <c r="B1904" s="97" t="s">
        <v>3471</v>
      </c>
      <c r="C1904" s="97" t="s">
        <v>9074</v>
      </c>
      <c r="D1904" s="97" t="s">
        <v>9075</v>
      </c>
      <c r="E1904" s="97" t="s">
        <v>1058</v>
      </c>
      <c r="F1904" s="97" t="s">
        <v>131</v>
      </c>
      <c r="G1904" s="97"/>
      <c r="H1904" s="97" t="s">
        <v>123</v>
      </c>
      <c r="I1904" s="97" t="s">
        <v>9076</v>
      </c>
      <c r="J1904" s="97" t="s">
        <v>125</v>
      </c>
      <c r="K1904" s="97">
        <v>285279.90600000002</v>
      </c>
      <c r="L1904" s="97">
        <v>322540.53100000002</v>
      </c>
      <c r="M1904" s="97">
        <v>685212.91500000004</v>
      </c>
      <c r="N1904" s="97">
        <v>822547.99479999999</v>
      </c>
      <c r="O1904" s="97">
        <v>54.144866870000001</v>
      </c>
      <c r="P1904" s="97">
        <v>-6.6957411029999996</v>
      </c>
    </row>
    <row r="1905" spans="1:16" x14ac:dyDescent="0.3">
      <c r="A1905" s="97" t="s">
        <v>9077</v>
      </c>
      <c r="B1905" s="97" t="s">
        <v>9078</v>
      </c>
      <c r="C1905" s="97" t="s">
        <v>9079</v>
      </c>
      <c r="D1905" s="97" t="s">
        <v>6771</v>
      </c>
      <c r="E1905" s="97" t="s">
        <v>388</v>
      </c>
      <c r="F1905" s="97"/>
      <c r="G1905" s="97"/>
      <c r="H1905" s="97" t="s">
        <v>389</v>
      </c>
      <c r="I1905" s="97" t="s">
        <v>9080</v>
      </c>
      <c r="J1905" s="97" t="s">
        <v>2218</v>
      </c>
      <c r="K1905" s="97">
        <v>261558.00200000001</v>
      </c>
      <c r="L1905" s="97">
        <v>113277.599</v>
      </c>
      <c r="M1905" s="97">
        <v>661495.00529999996</v>
      </c>
      <c r="N1905" s="97">
        <v>613330.26919999998</v>
      </c>
      <c r="O1905" s="97">
        <v>52.268226140000003</v>
      </c>
      <c r="P1905" s="97">
        <v>-7.0990244300000001</v>
      </c>
    </row>
    <row r="1906" spans="1:16" x14ac:dyDescent="0.3">
      <c r="A1906" s="97" t="s">
        <v>9081</v>
      </c>
      <c r="B1906" s="97" t="s">
        <v>9082</v>
      </c>
      <c r="C1906" s="97" t="s">
        <v>9083</v>
      </c>
      <c r="D1906" s="97" t="s">
        <v>9083</v>
      </c>
      <c r="E1906" s="97" t="s">
        <v>5766</v>
      </c>
      <c r="F1906" s="97"/>
      <c r="G1906" s="97"/>
      <c r="H1906" s="97" t="s">
        <v>540</v>
      </c>
      <c r="I1906" s="97" t="s">
        <v>9084</v>
      </c>
      <c r="J1906" s="97" t="s">
        <v>542</v>
      </c>
      <c r="K1906" s="97">
        <v>118729.992</v>
      </c>
      <c r="L1906" s="97">
        <v>145798.891</v>
      </c>
      <c r="M1906" s="97">
        <v>518697.93310000002</v>
      </c>
      <c r="N1906" s="97">
        <v>645845.32609999995</v>
      </c>
      <c r="O1906" s="97">
        <v>52.55784869</v>
      </c>
      <c r="P1906" s="97">
        <v>-9.1990116480000008</v>
      </c>
    </row>
    <row r="1907" spans="1:16" x14ac:dyDescent="0.3">
      <c r="A1907" s="97" t="s">
        <v>9085</v>
      </c>
      <c r="B1907" s="97" t="s">
        <v>910</v>
      </c>
      <c r="C1907" s="97" t="s">
        <v>9086</v>
      </c>
      <c r="D1907" s="97" t="s">
        <v>9087</v>
      </c>
      <c r="E1907" s="97" t="s">
        <v>1256</v>
      </c>
      <c r="F1907" s="97" t="s">
        <v>436</v>
      </c>
      <c r="G1907" s="97"/>
      <c r="H1907" s="97" t="s">
        <v>437</v>
      </c>
      <c r="I1907" s="97" t="s">
        <v>9088</v>
      </c>
      <c r="J1907" s="97" t="s">
        <v>439</v>
      </c>
      <c r="K1907" s="97">
        <v>218934.625</v>
      </c>
      <c r="L1907" s="97">
        <v>421661.96899999998</v>
      </c>
      <c r="M1907" s="97">
        <v>618882.45330000005</v>
      </c>
      <c r="N1907" s="97">
        <v>921648.429</v>
      </c>
      <c r="O1907" s="97">
        <v>55.041994330000001</v>
      </c>
      <c r="P1907" s="97">
        <v>-7.7045723979999998</v>
      </c>
    </row>
    <row r="1908" spans="1:16" x14ac:dyDescent="0.3">
      <c r="A1908" s="97" t="s">
        <v>9089</v>
      </c>
      <c r="B1908" s="97" t="s">
        <v>9090</v>
      </c>
      <c r="C1908" s="97" t="s">
        <v>9090</v>
      </c>
      <c r="D1908" s="97" t="s">
        <v>3886</v>
      </c>
      <c r="E1908" s="97" t="s">
        <v>496</v>
      </c>
      <c r="F1908" s="97"/>
      <c r="G1908" s="97"/>
      <c r="H1908" s="97" t="s">
        <v>290</v>
      </c>
      <c r="I1908" s="97" t="s">
        <v>9091</v>
      </c>
      <c r="J1908" s="97" t="s">
        <v>292</v>
      </c>
      <c r="K1908" s="97">
        <v>301132.53100000002</v>
      </c>
      <c r="L1908" s="97">
        <v>163320.266</v>
      </c>
      <c r="M1908" s="97">
        <v>701061.27819999994</v>
      </c>
      <c r="N1908" s="97">
        <v>663361.94660000002</v>
      </c>
      <c r="O1908" s="97">
        <v>52.711925860000001</v>
      </c>
      <c r="P1908" s="97">
        <v>-6.5043254060000004</v>
      </c>
    </row>
    <row r="1909" spans="1:16" x14ac:dyDescent="0.3">
      <c r="A1909" s="97" t="s">
        <v>9092</v>
      </c>
      <c r="B1909" s="97" t="s">
        <v>9093</v>
      </c>
      <c r="C1909" s="97" t="s">
        <v>9093</v>
      </c>
      <c r="D1909" s="97" t="s">
        <v>9094</v>
      </c>
      <c r="E1909" s="97" t="s">
        <v>137</v>
      </c>
      <c r="F1909" s="97"/>
      <c r="G1909" s="97"/>
      <c r="H1909" s="97" t="s">
        <v>138</v>
      </c>
      <c r="I1909" s="97" t="s">
        <v>9095</v>
      </c>
      <c r="J1909" s="97" t="s">
        <v>140</v>
      </c>
      <c r="K1909" s="97">
        <v>134310.32800000001</v>
      </c>
      <c r="L1909" s="97">
        <v>53725.866999999998</v>
      </c>
      <c r="M1909" s="97">
        <v>534274.41150000005</v>
      </c>
      <c r="N1909" s="97">
        <v>553792.05020000006</v>
      </c>
      <c r="O1909" s="97">
        <v>51.732623869999998</v>
      </c>
      <c r="P1909" s="97">
        <v>-8.9515345649999993</v>
      </c>
    </row>
    <row r="1910" spans="1:16" x14ac:dyDescent="0.3">
      <c r="A1910" s="97" t="s">
        <v>9096</v>
      </c>
      <c r="B1910" s="97" t="s">
        <v>5399</v>
      </c>
      <c r="C1910" s="97" t="s">
        <v>9097</v>
      </c>
      <c r="D1910" s="97" t="s">
        <v>9098</v>
      </c>
      <c r="E1910" s="97" t="s">
        <v>679</v>
      </c>
      <c r="F1910" s="97"/>
      <c r="G1910" s="97"/>
      <c r="H1910" s="97" t="s">
        <v>151</v>
      </c>
      <c r="I1910" s="97" t="s">
        <v>9099</v>
      </c>
      <c r="J1910" s="97" t="s">
        <v>153</v>
      </c>
      <c r="K1910" s="97">
        <v>84091.615000000005</v>
      </c>
      <c r="L1910" s="97">
        <v>114750.864</v>
      </c>
      <c r="M1910" s="97">
        <v>484066.84869999997</v>
      </c>
      <c r="N1910" s="97">
        <v>614804.17709999997</v>
      </c>
      <c r="O1910" s="97">
        <v>52.272691629999997</v>
      </c>
      <c r="P1910" s="97">
        <v>-9.6987751640000006</v>
      </c>
    </row>
    <row r="1911" spans="1:16" x14ac:dyDescent="0.3">
      <c r="A1911" s="97" t="s">
        <v>9100</v>
      </c>
      <c r="B1911" s="97" t="s">
        <v>9101</v>
      </c>
      <c r="C1911" s="97" t="s">
        <v>9101</v>
      </c>
      <c r="D1911" s="97" t="s">
        <v>9102</v>
      </c>
      <c r="E1911" s="97" t="s">
        <v>1610</v>
      </c>
      <c r="F1911" s="97" t="s">
        <v>436</v>
      </c>
      <c r="G1911" s="97"/>
      <c r="H1911" s="97" t="s">
        <v>437</v>
      </c>
      <c r="I1911" s="97" t="s">
        <v>9103</v>
      </c>
      <c r="J1911" s="97" t="s">
        <v>439</v>
      </c>
      <c r="K1911" s="97">
        <v>204998.141</v>
      </c>
      <c r="L1911" s="97">
        <v>434772.78100000002</v>
      </c>
      <c r="M1911" s="97">
        <v>604949.04099999997</v>
      </c>
      <c r="N1911" s="97">
        <v>934756.48990000004</v>
      </c>
      <c r="O1911" s="97">
        <v>55.160094729999997</v>
      </c>
      <c r="P1911" s="97">
        <v>-7.9223406880000002</v>
      </c>
    </row>
    <row r="1912" spans="1:16" x14ac:dyDescent="0.3">
      <c r="A1912" s="97" t="s">
        <v>9104</v>
      </c>
      <c r="B1912" s="97" t="s">
        <v>9105</v>
      </c>
      <c r="C1912" s="97" t="s">
        <v>9106</v>
      </c>
      <c r="D1912" s="97" t="s">
        <v>9107</v>
      </c>
      <c r="E1912" s="97" t="s">
        <v>1256</v>
      </c>
      <c r="F1912" s="97" t="s">
        <v>1610</v>
      </c>
      <c r="G1912" s="97" t="s">
        <v>436</v>
      </c>
      <c r="H1912" s="97" t="s">
        <v>437</v>
      </c>
      <c r="I1912" s="97" t="s">
        <v>9108</v>
      </c>
      <c r="J1912" s="97" t="s">
        <v>439</v>
      </c>
      <c r="K1912" s="97">
        <v>222641.75</v>
      </c>
      <c r="L1912" s="97">
        <v>421014.93800000002</v>
      </c>
      <c r="M1912" s="97">
        <v>622588.77619999996</v>
      </c>
      <c r="N1912" s="97">
        <v>921001.51769999997</v>
      </c>
      <c r="O1912" s="97">
        <v>55.036027820000001</v>
      </c>
      <c r="P1912" s="97">
        <v>-7.6466369810000003</v>
      </c>
    </row>
    <row r="1913" spans="1:16" x14ac:dyDescent="0.3">
      <c r="A1913" s="97" t="s">
        <v>9109</v>
      </c>
      <c r="B1913" s="97" t="s">
        <v>1496</v>
      </c>
      <c r="C1913" s="97" t="s">
        <v>9110</v>
      </c>
      <c r="D1913" s="97" t="s">
        <v>9111</v>
      </c>
      <c r="E1913" s="97" t="s">
        <v>9112</v>
      </c>
      <c r="F1913" s="97" t="s">
        <v>706</v>
      </c>
      <c r="G1913" s="97"/>
      <c r="H1913" s="97" t="s">
        <v>307</v>
      </c>
      <c r="I1913" s="97" t="s">
        <v>9113</v>
      </c>
      <c r="J1913" s="97" t="s">
        <v>309</v>
      </c>
      <c r="K1913" s="97">
        <v>105506.852</v>
      </c>
      <c r="L1913" s="97">
        <v>243020.09400000001</v>
      </c>
      <c r="M1913" s="97">
        <v>505478.1678</v>
      </c>
      <c r="N1913" s="97">
        <v>743045.65220000001</v>
      </c>
      <c r="O1913" s="97">
        <v>53.42903467</v>
      </c>
      <c r="P1913" s="97">
        <v>-9.4223247220000008</v>
      </c>
    </row>
    <row r="1914" spans="1:16" x14ac:dyDescent="0.3">
      <c r="A1914" s="97" t="s">
        <v>9114</v>
      </c>
      <c r="B1914" s="97" t="s">
        <v>9115</v>
      </c>
      <c r="C1914" s="97" t="s">
        <v>9116</v>
      </c>
      <c r="D1914" s="97" t="s">
        <v>9117</v>
      </c>
      <c r="E1914" s="97" t="s">
        <v>9118</v>
      </c>
      <c r="F1914" s="97" t="s">
        <v>957</v>
      </c>
      <c r="G1914" s="97"/>
      <c r="H1914" s="97" t="s">
        <v>138</v>
      </c>
      <c r="I1914" s="97" t="s">
        <v>9119</v>
      </c>
      <c r="J1914" s="97" t="s">
        <v>347</v>
      </c>
      <c r="K1914" s="97">
        <v>164512.785</v>
      </c>
      <c r="L1914" s="97">
        <v>70565.278999999995</v>
      </c>
      <c r="M1914" s="97">
        <v>564470.45640000002</v>
      </c>
      <c r="N1914" s="97">
        <v>570627.67090000003</v>
      </c>
      <c r="O1914" s="97">
        <v>51.88668405</v>
      </c>
      <c r="P1914" s="97">
        <v>-8.5161276580000003</v>
      </c>
    </row>
    <row r="1915" spans="1:16" x14ac:dyDescent="0.3">
      <c r="A1915" s="97" t="s">
        <v>9120</v>
      </c>
      <c r="B1915" s="97" t="s">
        <v>7180</v>
      </c>
      <c r="C1915" s="97" t="s">
        <v>1695</v>
      </c>
      <c r="D1915" s="97" t="s">
        <v>9121</v>
      </c>
      <c r="E1915" s="97" t="s">
        <v>123</v>
      </c>
      <c r="F1915" s="97"/>
      <c r="G1915" s="97"/>
      <c r="H1915" s="97" t="s">
        <v>123</v>
      </c>
      <c r="I1915" s="97" t="s">
        <v>9122</v>
      </c>
      <c r="J1915" s="97" t="s">
        <v>125</v>
      </c>
      <c r="K1915" s="97">
        <v>271326.40600000002</v>
      </c>
      <c r="L1915" s="97">
        <v>337084.75</v>
      </c>
      <c r="M1915" s="97">
        <v>671262.49840000004</v>
      </c>
      <c r="N1915" s="97">
        <v>837089.1544</v>
      </c>
      <c r="O1915" s="97">
        <v>54.27762783</v>
      </c>
      <c r="P1915" s="97">
        <v>-6.9057697390000001</v>
      </c>
    </row>
    <row r="1916" spans="1:16" x14ac:dyDescent="0.3">
      <c r="A1916" s="97" t="s">
        <v>9123</v>
      </c>
      <c r="B1916" s="97" t="s">
        <v>9124</v>
      </c>
      <c r="C1916" s="97" t="s">
        <v>9125</v>
      </c>
      <c r="D1916" s="97" t="s">
        <v>9126</v>
      </c>
      <c r="E1916" s="97" t="s">
        <v>9127</v>
      </c>
      <c r="F1916" s="97" t="s">
        <v>9128</v>
      </c>
      <c r="G1916" s="97" t="s">
        <v>4053</v>
      </c>
      <c r="H1916" s="97" t="s">
        <v>211</v>
      </c>
      <c r="I1916" s="97" t="s">
        <v>9129</v>
      </c>
      <c r="J1916" s="97" t="s">
        <v>213</v>
      </c>
      <c r="K1916" s="97">
        <v>263404.59399999998</v>
      </c>
      <c r="L1916" s="97">
        <v>124743.54700000001</v>
      </c>
      <c r="M1916" s="97">
        <v>663341.26100000006</v>
      </c>
      <c r="N1916" s="97">
        <v>624793.7378</v>
      </c>
      <c r="O1916" s="97">
        <v>52.371042379999999</v>
      </c>
      <c r="P1916" s="97">
        <v>-7.0698205119999997</v>
      </c>
    </row>
    <row r="1917" spans="1:16" x14ac:dyDescent="0.3">
      <c r="A1917" s="97" t="s">
        <v>9130</v>
      </c>
      <c r="B1917" s="97" t="s">
        <v>9131</v>
      </c>
      <c r="C1917" s="97" t="s">
        <v>9132</v>
      </c>
      <c r="D1917" s="97" t="s">
        <v>3696</v>
      </c>
      <c r="E1917" s="97" t="s">
        <v>232</v>
      </c>
      <c r="F1917" s="97" t="s">
        <v>898</v>
      </c>
      <c r="G1917" s="97"/>
      <c r="H1917" s="97" t="s">
        <v>232</v>
      </c>
      <c r="I1917" s="97" t="s">
        <v>9133</v>
      </c>
      <c r="J1917" s="97" t="s">
        <v>234</v>
      </c>
      <c r="K1917" s="97">
        <v>208043.5</v>
      </c>
      <c r="L1917" s="97">
        <v>269945.06300000002</v>
      </c>
      <c r="M1917" s="97">
        <v>607992.86809999996</v>
      </c>
      <c r="N1917" s="97">
        <v>769964.27</v>
      </c>
      <c r="O1917" s="97">
        <v>53.67934898</v>
      </c>
      <c r="P1917" s="97">
        <v>-7.8790183269999998</v>
      </c>
    </row>
    <row r="1918" spans="1:16" x14ac:dyDescent="0.3">
      <c r="A1918" s="97" t="s">
        <v>9134</v>
      </c>
      <c r="B1918" s="97" t="s">
        <v>9135</v>
      </c>
      <c r="C1918" s="97" t="s">
        <v>9135</v>
      </c>
      <c r="D1918" s="97" t="s">
        <v>9135</v>
      </c>
      <c r="E1918" s="97" t="s">
        <v>9136</v>
      </c>
      <c r="F1918" s="97" t="s">
        <v>239</v>
      </c>
      <c r="G1918" s="97"/>
      <c r="H1918" s="97" t="s">
        <v>232</v>
      </c>
      <c r="I1918" s="97" t="s">
        <v>9137</v>
      </c>
      <c r="J1918" s="97" t="s">
        <v>234</v>
      </c>
      <c r="K1918" s="97">
        <v>200863.875</v>
      </c>
      <c r="L1918" s="97">
        <v>269310.15600000002</v>
      </c>
      <c r="M1918" s="97">
        <v>600814.78650000005</v>
      </c>
      <c r="N1918" s="97">
        <v>769329.53810000001</v>
      </c>
      <c r="O1918" s="97">
        <v>53.673705470000002</v>
      </c>
      <c r="P1918" s="97">
        <v>-7.9876688769999999</v>
      </c>
    </row>
    <row r="1919" spans="1:16" x14ac:dyDescent="0.3">
      <c r="A1919" s="97" t="s">
        <v>9138</v>
      </c>
      <c r="B1919" s="97" t="s">
        <v>1496</v>
      </c>
      <c r="C1919" s="97" t="s">
        <v>9139</v>
      </c>
      <c r="D1919" s="97" t="s">
        <v>2486</v>
      </c>
      <c r="E1919" s="97" t="s">
        <v>1085</v>
      </c>
      <c r="F1919" s="97" t="s">
        <v>586</v>
      </c>
      <c r="G1919" s="97"/>
      <c r="H1919" s="97" t="s">
        <v>540</v>
      </c>
      <c r="I1919" s="97" t="s">
        <v>9140</v>
      </c>
      <c r="J1919" s="97" t="s">
        <v>542</v>
      </c>
      <c r="K1919" s="97">
        <v>133989.03099999999</v>
      </c>
      <c r="L1919" s="97">
        <v>121983.68799999999</v>
      </c>
      <c r="M1919" s="97">
        <v>533953.55579999997</v>
      </c>
      <c r="N1919" s="97">
        <v>622035.17070000002</v>
      </c>
      <c r="O1919" s="97">
        <v>52.345931450000002</v>
      </c>
      <c r="P1919" s="97">
        <v>-8.9693569390000008</v>
      </c>
    </row>
    <row r="1920" spans="1:16" x14ac:dyDescent="0.3">
      <c r="A1920" s="97" t="s">
        <v>9141</v>
      </c>
      <c r="B1920" s="97" t="s">
        <v>9142</v>
      </c>
      <c r="C1920" s="97" t="s">
        <v>9143</v>
      </c>
      <c r="D1920" s="97" t="s">
        <v>9143</v>
      </c>
      <c r="E1920" s="97" t="s">
        <v>9144</v>
      </c>
      <c r="F1920" s="97" t="s">
        <v>274</v>
      </c>
      <c r="G1920" s="97" t="s">
        <v>275</v>
      </c>
      <c r="H1920" s="97" t="s">
        <v>276</v>
      </c>
      <c r="I1920" s="97" t="s">
        <v>9145</v>
      </c>
      <c r="J1920" s="97" t="s">
        <v>278</v>
      </c>
      <c r="K1920" s="97">
        <v>231697.75</v>
      </c>
      <c r="L1920" s="97">
        <v>248587.25</v>
      </c>
      <c r="M1920" s="97">
        <v>631641.90830000001</v>
      </c>
      <c r="N1920" s="97">
        <v>748610.93229999999</v>
      </c>
      <c r="O1920" s="97">
        <v>53.486565980000002</v>
      </c>
      <c r="P1920" s="97">
        <v>-7.5232344470000001</v>
      </c>
    </row>
    <row r="1921" spans="1:16" x14ac:dyDescent="0.3">
      <c r="A1921" s="97" t="s">
        <v>9146</v>
      </c>
      <c r="B1921" s="97" t="s">
        <v>9147</v>
      </c>
      <c r="C1921" s="97" t="s">
        <v>9147</v>
      </c>
      <c r="D1921" s="97" t="s">
        <v>9148</v>
      </c>
      <c r="E1921" s="97" t="s">
        <v>167</v>
      </c>
      <c r="F1921" s="97" t="s">
        <v>166</v>
      </c>
      <c r="G1921" s="97"/>
      <c r="H1921" s="97" t="s">
        <v>262</v>
      </c>
      <c r="I1921" s="97" t="s">
        <v>9149</v>
      </c>
      <c r="J1921" s="97" t="s">
        <v>264</v>
      </c>
      <c r="K1921" s="97">
        <v>264309.34399999998</v>
      </c>
      <c r="L1921" s="97">
        <v>172159.15599999999</v>
      </c>
      <c r="M1921" s="97">
        <v>664246.06940000004</v>
      </c>
      <c r="N1921" s="97">
        <v>672199.12890000001</v>
      </c>
      <c r="O1921" s="97">
        <v>52.796962440000001</v>
      </c>
      <c r="P1921" s="97">
        <v>-7.0473423220000004</v>
      </c>
    </row>
    <row r="1922" spans="1:16" x14ac:dyDescent="0.3">
      <c r="A1922" s="97" t="s">
        <v>9150</v>
      </c>
      <c r="B1922" s="97" t="s">
        <v>9151</v>
      </c>
      <c r="C1922" s="97" t="s">
        <v>9152</v>
      </c>
      <c r="D1922" s="97" t="s">
        <v>3358</v>
      </c>
      <c r="E1922" s="97" t="s">
        <v>1780</v>
      </c>
      <c r="F1922" s="97"/>
      <c r="G1922" s="97"/>
      <c r="H1922" s="97" t="s">
        <v>138</v>
      </c>
      <c r="I1922" s="97" t="s">
        <v>9153</v>
      </c>
      <c r="J1922" s="97" t="s">
        <v>140</v>
      </c>
      <c r="K1922" s="97">
        <v>164510.28099999999</v>
      </c>
      <c r="L1922" s="97">
        <v>104534.523</v>
      </c>
      <c r="M1922" s="97">
        <v>564468.13729999994</v>
      </c>
      <c r="N1922" s="97">
        <v>604589.59869999997</v>
      </c>
      <c r="O1922" s="97">
        <v>52.191952460000003</v>
      </c>
      <c r="P1922" s="97">
        <v>-8.5196894220000008</v>
      </c>
    </row>
    <row r="1923" spans="1:16" x14ac:dyDescent="0.3">
      <c r="A1923" s="97" t="s">
        <v>9154</v>
      </c>
      <c r="B1923" s="97" t="s">
        <v>9155</v>
      </c>
      <c r="C1923" s="97" t="s">
        <v>9156</v>
      </c>
      <c r="D1923" s="97" t="s">
        <v>9157</v>
      </c>
      <c r="E1923" s="97" t="s">
        <v>592</v>
      </c>
      <c r="F1923" s="97" t="s">
        <v>593</v>
      </c>
      <c r="G1923" s="97"/>
      <c r="H1923" s="97" t="s">
        <v>594</v>
      </c>
      <c r="I1923" s="97" t="s">
        <v>9158</v>
      </c>
      <c r="J1923" s="97" t="s">
        <v>596</v>
      </c>
      <c r="K1923" s="97">
        <v>207014.28099999999</v>
      </c>
      <c r="L1923" s="97">
        <v>203255.79699999999</v>
      </c>
      <c r="M1923" s="97">
        <v>606963.51410000003</v>
      </c>
      <c r="N1923" s="97">
        <v>703289.37749999994</v>
      </c>
      <c r="O1923" s="97">
        <v>53.080165700000002</v>
      </c>
      <c r="P1923" s="97">
        <v>-7.8960680930000002</v>
      </c>
    </row>
    <row r="1924" spans="1:16" x14ac:dyDescent="0.3">
      <c r="A1924" s="97" t="s">
        <v>9159</v>
      </c>
      <c r="B1924" s="97" t="s">
        <v>9160</v>
      </c>
      <c r="C1924" s="97" t="s">
        <v>9161</v>
      </c>
      <c r="D1924" s="97" t="s">
        <v>9162</v>
      </c>
      <c r="E1924" s="97" t="s">
        <v>1007</v>
      </c>
      <c r="F1924" s="97" t="s">
        <v>307</v>
      </c>
      <c r="G1924" s="97"/>
      <c r="H1924" s="97" t="s">
        <v>307</v>
      </c>
      <c r="I1924" s="97" t="s">
        <v>9163</v>
      </c>
      <c r="J1924" s="97" t="s">
        <v>309</v>
      </c>
      <c r="K1924" s="97">
        <v>146095.644</v>
      </c>
      <c r="L1924" s="97">
        <v>219206.37</v>
      </c>
      <c r="M1924" s="97">
        <v>546058.08640000003</v>
      </c>
      <c r="N1924" s="97">
        <v>719236.84109999996</v>
      </c>
      <c r="O1924" s="97">
        <v>53.220797429999998</v>
      </c>
      <c r="P1924" s="97">
        <v>-8.8077364609999993</v>
      </c>
    </row>
    <row r="1925" spans="1:16" x14ac:dyDescent="0.3">
      <c r="A1925" s="97" t="s">
        <v>9164</v>
      </c>
      <c r="B1925" s="97" t="s">
        <v>589</v>
      </c>
      <c r="C1925" s="97" t="s">
        <v>9165</v>
      </c>
      <c r="D1925" s="97" t="s">
        <v>9166</v>
      </c>
      <c r="E1925" s="97" t="s">
        <v>320</v>
      </c>
      <c r="F1925" s="97"/>
      <c r="G1925" s="97"/>
      <c r="H1925" s="97" t="s">
        <v>321</v>
      </c>
      <c r="I1925" s="97" t="s">
        <v>9167</v>
      </c>
      <c r="J1925" s="97" t="s">
        <v>323</v>
      </c>
      <c r="K1925" s="97">
        <v>197301.68799999999</v>
      </c>
      <c r="L1925" s="97">
        <v>254711.18799999999</v>
      </c>
      <c r="M1925" s="97">
        <v>597253.28890000004</v>
      </c>
      <c r="N1925" s="97">
        <v>754733.73459999997</v>
      </c>
      <c r="O1925" s="97">
        <v>53.542533290000002</v>
      </c>
      <c r="P1925" s="97">
        <v>-8.0414405949999992</v>
      </c>
    </row>
    <row r="1926" spans="1:16" x14ac:dyDescent="0.3">
      <c r="A1926" s="97" t="s">
        <v>9168</v>
      </c>
      <c r="B1926" s="97" t="s">
        <v>9169</v>
      </c>
      <c r="C1926" s="97" t="s">
        <v>5188</v>
      </c>
      <c r="D1926" s="97" t="s">
        <v>9169</v>
      </c>
      <c r="E1926" s="97" t="s">
        <v>9170</v>
      </c>
      <c r="F1926" s="97" t="s">
        <v>2926</v>
      </c>
      <c r="G1926" s="97" t="s">
        <v>1780</v>
      </c>
      <c r="H1926" s="97" t="s">
        <v>138</v>
      </c>
      <c r="I1926" s="97" t="s">
        <v>9171</v>
      </c>
      <c r="J1926" s="97" t="s">
        <v>140</v>
      </c>
      <c r="K1926" s="97">
        <v>173469.42199999999</v>
      </c>
      <c r="L1926" s="97">
        <v>63015.574000000001</v>
      </c>
      <c r="M1926" s="97">
        <v>573425.1237</v>
      </c>
      <c r="N1926" s="97">
        <v>563079.54319999996</v>
      </c>
      <c r="O1926" s="97">
        <v>51.819332529999997</v>
      </c>
      <c r="P1926" s="97">
        <v>-8.385469316</v>
      </c>
    </row>
    <row r="1927" spans="1:16" x14ac:dyDescent="0.3">
      <c r="A1927" s="97" t="s">
        <v>9172</v>
      </c>
      <c r="B1927" s="97" t="s">
        <v>9173</v>
      </c>
      <c r="C1927" s="97" t="s">
        <v>9174</v>
      </c>
      <c r="D1927" s="97" t="s">
        <v>2836</v>
      </c>
      <c r="E1927" s="97" t="s">
        <v>514</v>
      </c>
      <c r="F1927" s="97"/>
      <c r="G1927" s="97"/>
      <c r="H1927" s="97" t="s">
        <v>515</v>
      </c>
      <c r="I1927" s="97" t="s">
        <v>9175</v>
      </c>
      <c r="J1927" s="97" t="s">
        <v>517</v>
      </c>
      <c r="K1927" s="97">
        <v>314193</v>
      </c>
      <c r="L1927" s="97">
        <v>159877</v>
      </c>
      <c r="M1927" s="97">
        <v>714118.91590000002</v>
      </c>
      <c r="N1927" s="97">
        <v>659919.35290000006</v>
      </c>
      <c r="O1927" s="97">
        <v>52.678403109999998</v>
      </c>
      <c r="P1927" s="97">
        <v>-6.3123561490000002</v>
      </c>
    </row>
    <row r="1928" spans="1:16" x14ac:dyDescent="0.3">
      <c r="A1928" s="97" t="s">
        <v>9176</v>
      </c>
      <c r="B1928" s="97" t="s">
        <v>9177</v>
      </c>
      <c r="C1928" s="97" t="s">
        <v>9178</v>
      </c>
      <c r="D1928" s="97" t="s">
        <v>2380</v>
      </c>
      <c r="E1928" s="97" t="s">
        <v>1216</v>
      </c>
      <c r="F1928" s="97" t="s">
        <v>289</v>
      </c>
      <c r="G1928" s="97"/>
      <c r="H1928" s="97" t="s">
        <v>290</v>
      </c>
      <c r="I1928" s="97" t="s">
        <v>9179</v>
      </c>
      <c r="J1928" s="97" t="s">
        <v>292</v>
      </c>
      <c r="K1928" s="97">
        <v>326284.71899999998</v>
      </c>
      <c r="L1928" s="97">
        <v>218042.29699999999</v>
      </c>
      <c r="M1928" s="97">
        <v>726208.33929999999</v>
      </c>
      <c r="N1928" s="97">
        <v>718072.05610000005</v>
      </c>
      <c r="O1928" s="97">
        <v>53.198093</v>
      </c>
      <c r="P1928" s="97">
        <v>-6.1110523880000001</v>
      </c>
    </row>
    <row r="1929" spans="1:16" x14ac:dyDescent="0.3">
      <c r="A1929" s="97" t="s">
        <v>9180</v>
      </c>
      <c r="B1929" s="97" t="s">
        <v>9181</v>
      </c>
      <c r="C1929" s="97" t="s">
        <v>9182</v>
      </c>
      <c r="D1929" s="97" t="s">
        <v>9183</v>
      </c>
      <c r="E1929" s="97" t="s">
        <v>2166</v>
      </c>
      <c r="F1929" s="97" t="s">
        <v>736</v>
      </c>
      <c r="G1929" s="97"/>
      <c r="H1929" s="97" t="s">
        <v>175</v>
      </c>
      <c r="I1929" s="97" t="s">
        <v>9184</v>
      </c>
      <c r="J1929" s="97" t="s">
        <v>198</v>
      </c>
      <c r="K1929" s="97">
        <v>318541.90999999997</v>
      </c>
      <c r="L1929" s="97">
        <v>233348.30900000001</v>
      </c>
      <c r="M1929" s="97">
        <v>718467.2794</v>
      </c>
      <c r="N1929" s="97">
        <v>733374.81180000002</v>
      </c>
      <c r="O1929" s="97">
        <v>53.337333370000003</v>
      </c>
      <c r="P1929" s="97">
        <v>-6.2211513849999998</v>
      </c>
    </row>
    <row r="1930" spans="1:16" x14ac:dyDescent="0.3">
      <c r="A1930" s="97" t="s">
        <v>9185</v>
      </c>
      <c r="B1930" s="97" t="s">
        <v>1496</v>
      </c>
      <c r="C1930" s="97" t="s">
        <v>9186</v>
      </c>
      <c r="D1930" s="97" t="s">
        <v>9187</v>
      </c>
      <c r="E1930" s="97" t="s">
        <v>1080</v>
      </c>
      <c r="F1930" s="97" t="s">
        <v>9188</v>
      </c>
      <c r="G1930" s="97"/>
      <c r="H1930" s="97" t="s">
        <v>151</v>
      </c>
      <c r="I1930" s="97" t="s">
        <v>9189</v>
      </c>
      <c r="J1930" s="97" t="s">
        <v>153</v>
      </c>
      <c r="K1930" s="97">
        <v>112989.586</v>
      </c>
      <c r="L1930" s="97">
        <v>118603.43799999999</v>
      </c>
      <c r="M1930" s="97">
        <v>512958.61570000002</v>
      </c>
      <c r="N1930" s="97">
        <v>618655.76320000004</v>
      </c>
      <c r="O1930" s="97">
        <v>52.312634129999999</v>
      </c>
      <c r="P1930" s="97">
        <v>-9.2765499089999999</v>
      </c>
    </row>
    <row r="1931" spans="1:16" x14ac:dyDescent="0.3">
      <c r="A1931" s="97" t="s">
        <v>9190</v>
      </c>
      <c r="B1931" s="97" t="s">
        <v>9191</v>
      </c>
      <c r="C1931" s="97" t="s">
        <v>9192</v>
      </c>
      <c r="D1931" s="97" t="s">
        <v>428</v>
      </c>
      <c r="E1931" s="97" t="s">
        <v>158</v>
      </c>
      <c r="F1931" s="97"/>
      <c r="G1931" s="97"/>
      <c r="H1931" s="97" t="s">
        <v>159</v>
      </c>
      <c r="I1931" s="97" t="s">
        <v>9193</v>
      </c>
      <c r="J1931" s="97" t="s">
        <v>430</v>
      </c>
      <c r="K1931" s="97">
        <v>190147.5</v>
      </c>
      <c r="L1931" s="97">
        <v>159944.81299999999</v>
      </c>
      <c r="M1931" s="97">
        <v>590100.13370000001</v>
      </c>
      <c r="N1931" s="97">
        <v>659987.81449999998</v>
      </c>
      <c r="O1931" s="97">
        <v>52.690942370000002</v>
      </c>
      <c r="P1931" s="97">
        <v>-8.1464402370000002</v>
      </c>
    </row>
    <row r="1932" spans="1:16" x14ac:dyDescent="0.3">
      <c r="A1932" s="97" t="s">
        <v>9194</v>
      </c>
      <c r="B1932" s="97" t="s">
        <v>9195</v>
      </c>
      <c r="C1932" s="97" t="s">
        <v>9196</v>
      </c>
      <c r="D1932" s="97" t="s">
        <v>9197</v>
      </c>
      <c r="E1932" s="97" t="s">
        <v>867</v>
      </c>
      <c r="F1932" s="97" t="s">
        <v>1610</v>
      </c>
      <c r="G1932" s="97"/>
      <c r="H1932" s="97" t="s">
        <v>437</v>
      </c>
      <c r="I1932" s="97" t="s">
        <v>9198</v>
      </c>
      <c r="J1932" s="97" t="s">
        <v>439</v>
      </c>
      <c r="K1932" s="97">
        <v>172964.008</v>
      </c>
      <c r="L1932" s="97">
        <v>415013.071</v>
      </c>
      <c r="M1932" s="97">
        <v>572921.70519999997</v>
      </c>
      <c r="N1932" s="97">
        <v>915001.20669999998</v>
      </c>
      <c r="O1932" s="97">
        <v>54.981895790000003</v>
      </c>
      <c r="P1932" s="97">
        <v>-8.4230242079999993</v>
      </c>
    </row>
    <row r="1933" spans="1:16" x14ac:dyDescent="0.3">
      <c r="A1933" s="97" t="s">
        <v>9199</v>
      </c>
      <c r="B1933" s="97" t="s">
        <v>9200</v>
      </c>
      <c r="C1933" s="97" t="s">
        <v>9201</v>
      </c>
      <c r="D1933" s="97" t="s">
        <v>9202</v>
      </c>
      <c r="E1933" s="97" t="s">
        <v>9203</v>
      </c>
      <c r="F1933" s="97" t="s">
        <v>202</v>
      </c>
      <c r="G1933" s="97"/>
      <c r="H1933" s="97" t="s">
        <v>203</v>
      </c>
      <c r="I1933" s="97" t="s">
        <v>9204</v>
      </c>
      <c r="J1933" s="97" t="s">
        <v>205</v>
      </c>
      <c r="K1933" s="97">
        <v>268963.03100000002</v>
      </c>
      <c r="L1933" s="97">
        <v>241625.391</v>
      </c>
      <c r="M1933" s="97">
        <v>668899.12439999997</v>
      </c>
      <c r="N1933" s="97">
        <v>741650.37439999997</v>
      </c>
      <c r="O1933" s="97">
        <v>53.420466140000002</v>
      </c>
      <c r="P1933" s="97">
        <v>-6.9634578920000001</v>
      </c>
    </row>
    <row r="1934" spans="1:16" x14ac:dyDescent="0.3">
      <c r="A1934" s="97" t="s">
        <v>9205</v>
      </c>
      <c r="B1934" s="97" t="s">
        <v>7762</v>
      </c>
      <c r="C1934" s="97" t="s">
        <v>9206</v>
      </c>
      <c r="D1934" s="97" t="s">
        <v>260</v>
      </c>
      <c r="E1934" s="97" t="s">
        <v>202</v>
      </c>
      <c r="F1934" s="97"/>
      <c r="G1934" s="97"/>
      <c r="H1934" s="97" t="s">
        <v>203</v>
      </c>
      <c r="I1934" s="97" t="s">
        <v>9207</v>
      </c>
      <c r="J1934" s="97" t="s">
        <v>205</v>
      </c>
      <c r="K1934" s="97">
        <v>268488.12300000002</v>
      </c>
      <c r="L1934" s="97">
        <v>194140.58199999999</v>
      </c>
      <c r="M1934" s="97">
        <v>668424.06559999997</v>
      </c>
      <c r="N1934" s="97">
        <v>694175.79749999999</v>
      </c>
      <c r="O1934" s="97">
        <v>52.993935630000003</v>
      </c>
      <c r="P1934" s="97">
        <v>-6.9807772630000002</v>
      </c>
    </row>
    <row r="1935" spans="1:16" x14ac:dyDescent="0.3">
      <c r="A1935" s="97" t="s">
        <v>9208</v>
      </c>
      <c r="B1935" s="97" t="s">
        <v>3234</v>
      </c>
      <c r="C1935" s="97" t="s">
        <v>9209</v>
      </c>
      <c r="D1935" s="97" t="s">
        <v>9210</v>
      </c>
      <c r="E1935" s="97" t="s">
        <v>9211</v>
      </c>
      <c r="F1935" s="97" t="s">
        <v>306</v>
      </c>
      <c r="G1935" s="97"/>
      <c r="H1935" s="97" t="s">
        <v>307</v>
      </c>
      <c r="I1935" s="97" t="s">
        <v>9212</v>
      </c>
      <c r="J1935" s="97" t="s">
        <v>309</v>
      </c>
      <c r="K1935" s="97">
        <v>134743.29999999999</v>
      </c>
      <c r="L1935" s="97">
        <v>244809.60000000001</v>
      </c>
      <c r="M1935" s="97">
        <v>534708.32590000005</v>
      </c>
      <c r="N1935" s="97">
        <v>744834.61529999995</v>
      </c>
      <c r="O1935" s="97">
        <v>53.44953666</v>
      </c>
      <c r="P1935" s="97">
        <v>-8.9829394249999996</v>
      </c>
    </row>
    <row r="1936" spans="1:16" x14ac:dyDescent="0.3">
      <c r="A1936" s="97" t="s">
        <v>9213</v>
      </c>
      <c r="B1936" s="97" t="s">
        <v>9214</v>
      </c>
      <c r="C1936" s="97" t="s">
        <v>9215</v>
      </c>
      <c r="D1936" s="97" t="s">
        <v>9216</v>
      </c>
      <c r="E1936" s="97" t="s">
        <v>9217</v>
      </c>
      <c r="F1936" s="97" t="s">
        <v>138</v>
      </c>
      <c r="G1936" s="97"/>
      <c r="H1936" s="97" t="s">
        <v>138</v>
      </c>
      <c r="I1936" s="97" t="s">
        <v>9218</v>
      </c>
      <c r="J1936" s="97" t="s">
        <v>347</v>
      </c>
      <c r="K1936" s="97">
        <v>167313.55600000001</v>
      </c>
      <c r="L1936" s="97">
        <v>70184.252999999997</v>
      </c>
      <c r="M1936" s="97">
        <v>567270.62219999998</v>
      </c>
      <c r="N1936" s="97">
        <v>570246.71180000005</v>
      </c>
      <c r="O1936" s="97">
        <v>51.883431029999997</v>
      </c>
      <c r="P1936" s="97">
        <v>-8.4754158890000006</v>
      </c>
    </row>
    <row r="1937" spans="1:16" x14ac:dyDescent="0.3">
      <c r="A1937" s="97" t="s">
        <v>9219</v>
      </c>
      <c r="B1937" s="97" t="s">
        <v>9220</v>
      </c>
      <c r="C1937" s="97" t="s">
        <v>9221</v>
      </c>
      <c r="D1937" s="97" t="s">
        <v>9221</v>
      </c>
      <c r="E1937" s="97" t="s">
        <v>1189</v>
      </c>
      <c r="F1937" s="97" t="s">
        <v>261</v>
      </c>
      <c r="G1937" s="97"/>
      <c r="H1937" s="97" t="s">
        <v>262</v>
      </c>
      <c r="I1937" s="97" t="s">
        <v>9222</v>
      </c>
      <c r="J1937" s="97" t="s">
        <v>264</v>
      </c>
      <c r="K1937" s="97">
        <v>242536.71900000001</v>
      </c>
      <c r="L1937" s="97">
        <v>203993.34400000001</v>
      </c>
      <c r="M1937" s="97">
        <v>642478.30420000001</v>
      </c>
      <c r="N1937" s="97">
        <v>704026.57550000004</v>
      </c>
      <c r="O1937" s="97">
        <v>53.08514753</v>
      </c>
      <c r="P1937" s="97">
        <v>-7.3659257150000004</v>
      </c>
    </row>
    <row r="1938" spans="1:16" x14ac:dyDescent="0.3">
      <c r="A1938" s="97" t="s">
        <v>9223</v>
      </c>
      <c r="B1938" s="97" t="s">
        <v>9224</v>
      </c>
      <c r="C1938" s="97" t="s">
        <v>9225</v>
      </c>
      <c r="D1938" s="97" t="s">
        <v>9226</v>
      </c>
      <c r="E1938" s="97" t="s">
        <v>694</v>
      </c>
      <c r="F1938" s="97"/>
      <c r="G1938" s="97"/>
      <c r="H1938" s="97" t="s">
        <v>437</v>
      </c>
      <c r="I1938" s="97" t="s">
        <v>9227</v>
      </c>
      <c r="J1938" s="97" t="s">
        <v>439</v>
      </c>
      <c r="K1938" s="97">
        <v>160959.70000000001</v>
      </c>
      <c r="L1938" s="97">
        <v>384039.6</v>
      </c>
      <c r="M1938" s="97">
        <v>560919.81969999999</v>
      </c>
      <c r="N1938" s="97">
        <v>884034.47340000002</v>
      </c>
      <c r="O1938" s="97">
        <v>54.70288884</v>
      </c>
      <c r="P1938" s="97">
        <v>-8.6063254560000004</v>
      </c>
    </row>
    <row r="1939" spans="1:16" x14ac:dyDescent="0.3">
      <c r="A1939" s="97" t="s">
        <v>9228</v>
      </c>
      <c r="B1939" s="97" t="s">
        <v>9229</v>
      </c>
      <c r="C1939" s="97" t="s">
        <v>9230</v>
      </c>
      <c r="D1939" s="97" t="s">
        <v>9231</v>
      </c>
      <c r="E1939" s="97" t="s">
        <v>137</v>
      </c>
      <c r="F1939" s="97"/>
      <c r="G1939" s="97"/>
      <c r="H1939" s="97" t="s">
        <v>138</v>
      </c>
      <c r="I1939" s="97" t="s">
        <v>9232</v>
      </c>
      <c r="J1939" s="97" t="s">
        <v>140</v>
      </c>
      <c r="K1939" s="97">
        <v>112822.867</v>
      </c>
      <c r="L1939" s="97">
        <v>46254.038999999997</v>
      </c>
      <c r="M1939" s="97">
        <v>512791.5367</v>
      </c>
      <c r="N1939" s="97">
        <v>546321.94920000003</v>
      </c>
      <c r="O1939" s="97">
        <v>51.662558830000002</v>
      </c>
      <c r="P1939" s="97">
        <v>-9.2606120619999999</v>
      </c>
    </row>
    <row r="1940" spans="1:16" x14ac:dyDescent="0.3">
      <c r="A1940" s="97" t="s">
        <v>9233</v>
      </c>
      <c r="B1940" s="97" t="s">
        <v>9234</v>
      </c>
      <c r="C1940" s="97" t="s">
        <v>9235</v>
      </c>
      <c r="D1940" s="97" t="s">
        <v>9236</v>
      </c>
      <c r="E1940" s="97" t="s">
        <v>2472</v>
      </c>
      <c r="F1940" s="97" t="s">
        <v>742</v>
      </c>
      <c r="G1940" s="97"/>
      <c r="H1940" s="97" t="s">
        <v>546</v>
      </c>
      <c r="I1940" s="97" t="s">
        <v>9237</v>
      </c>
      <c r="J1940" s="97" t="s">
        <v>548</v>
      </c>
      <c r="K1940" s="97">
        <v>168865.40599999999</v>
      </c>
      <c r="L1940" s="97">
        <v>308663.40600000002</v>
      </c>
      <c r="M1940" s="97">
        <v>568823.4216</v>
      </c>
      <c r="N1940" s="97">
        <v>808674.47950000002</v>
      </c>
      <c r="O1940" s="97">
        <v>54.026324809999998</v>
      </c>
      <c r="P1940" s="97">
        <v>-8.4758158290000001</v>
      </c>
    </row>
    <row r="1941" spans="1:16" x14ac:dyDescent="0.3">
      <c r="A1941" s="97" t="s">
        <v>9238</v>
      </c>
      <c r="B1941" s="97" t="s">
        <v>9239</v>
      </c>
      <c r="C1941" s="97" t="s">
        <v>9240</v>
      </c>
      <c r="D1941" s="97" t="s">
        <v>574</v>
      </c>
      <c r="E1941" s="97" t="s">
        <v>137</v>
      </c>
      <c r="F1941" s="97"/>
      <c r="G1941" s="97"/>
      <c r="H1941" s="97" t="s">
        <v>138</v>
      </c>
      <c r="I1941" s="97" t="s">
        <v>9241</v>
      </c>
      <c r="J1941" s="97" t="s">
        <v>140</v>
      </c>
      <c r="K1941" s="97">
        <v>126786.383</v>
      </c>
      <c r="L1941" s="97">
        <v>90274.133000000002</v>
      </c>
      <c r="M1941" s="97">
        <v>526752.28650000005</v>
      </c>
      <c r="N1941" s="97">
        <v>590332.48549999995</v>
      </c>
      <c r="O1941" s="97">
        <v>52.06010216</v>
      </c>
      <c r="P1941" s="97">
        <v>-9.0681761329999997</v>
      </c>
    </row>
    <row r="1942" spans="1:16" x14ac:dyDescent="0.3">
      <c r="A1942" s="97" t="s">
        <v>9242</v>
      </c>
      <c r="B1942" s="97" t="s">
        <v>9243</v>
      </c>
      <c r="C1942" s="97" t="s">
        <v>9244</v>
      </c>
      <c r="D1942" s="97" t="s">
        <v>9245</v>
      </c>
      <c r="E1942" s="97" t="s">
        <v>1382</v>
      </c>
      <c r="F1942" s="97" t="s">
        <v>713</v>
      </c>
      <c r="G1942" s="97" t="s">
        <v>514</v>
      </c>
      <c r="H1942" s="97" t="s">
        <v>515</v>
      </c>
      <c r="I1942" s="97" t="s">
        <v>9246</v>
      </c>
      <c r="J1942" s="97" t="s">
        <v>517</v>
      </c>
      <c r="K1942" s="97">
        <v>303240.34399999998</v>
      </c>
      <c r="L1942" s="97">
        <v>142655.641</v>
      </c>
      <c r="M1942" s="97">
        <v>703168.52729999996</v>
      </c>
      <c r="N1942" s="97">
        <v>642701.76150000002</v>
      </c>
      <c r="O1942" s="97">
        <v>52.52589974</v>
      </c>
      <c r="P1942" s="97">
        <v>-6.4795970269999996</v>
      </c>
    </row>
    <row r="1943" spans="1:16" x14ac:dyDescent="0.3">
      <c r="A1943" s="97" t="s">
        <v>9247</v>
      </c>
      <c r="B1943" s="97" t="s">
        <v>2843</v>
      </c>
      <c r="C1943" s="97" t="s">
        <v>9248</v>
      </c>
      <c r="D1943" s="97" t="s">
        <v>9249</v>
      </c>
      <c r="E1943" s="97" t="s">
        <v>375</v>
      </c>
      <c r="F1943" s="97" t="s">
        <v>306</v>
      </c>
      <c r="G1943" s="97"/>
      <c r="H1943" s="97" t="s">
        <v>307</v>
      </c>
      <c r="I1943" s="97" t="s">
        <v>9250</v>
      </c>
      <c r="J1943" s="97" t="s">
        <v>309</v>
      </c>
      <c r="K1943" s="97">
        <v>158309.29999999999</v>
      </c>
      <c r="L1943" s="97">
        <v>248379.7</v>
      </c>
      <c r="M1943" s="97">
        <v>558269.26769999997</v>
      </c>
      <c r="N1943" s="97">
        <v>748403.81960000005</v>
      </c>
      <c r="O1943" s="97">
        <v>53.484001829999997</v>
      </c>
      <c r="P1943" s="97">
        <v>-8.6287429049999993</v>
      </c>
    </row>
    <row r="1944" spans="1:16" x14ac:dyDescent="0.3">
      <c r="A1944" s="97" t="s">
        <v>9251</v>
      </c>
      <c r="B1944" s="97" t="s">
        <v>9252</v>
      </c>
      <c r="C1944" s="97" t="s">
        <v>9252</v>
      </c>
      <c r="D1944" s="97" t="s">
        <v>9253</v>
      </c>
      <c r="E1944" s="97" t="s">
        <v>580</v>
      </c>
      <c r="F1944" s="97" t="s">
        <v>224</v>
      </c>
      <c r="G1944" s="97"/>
      <c r="H1944" s="97" t="s">
        <v>225</v>
      </c>
      <c r="I1944" s="97" t="s">
        <v>9254</v>
      </c>
      <c r="J1944" s="97" t="s">
        <v>227</v>
      </c>
      <c r="K1944" s="97">
        <v>319824.71899999998</v>
      </c>
      <c r="L1944" s="97">
        <v>307458.06300000002</v>
      </c>
      <c r="M1944" s="97">
        <v>719750.2058</v>
      </c>
      <c r="N1944" s="97">
        <v>807468.59270000004</v>
      </c>
      <c r="O1944" s="97">
        <v>54.00255052</v>
      </c>
      <c r="P1944" s="97">
        <v>-6.173329281</v>
      </c>
    </row>
    <row r="1945" spans="1:16" x14ac:dyDescent="0.3">
      <c r="A1945" s="97" t="s">
        <v>9255</v>
      </c>
      <c r="B1945" s="97" t="s">
        <v>9256</v>
      </c>
      <c r="C1945" s="97" t="s">
        <v>9257</v>
      </c>
      <c r="D1945" s="97" t="s">
        <v>9258</v>
      </c>
      <c r="E1945" s="97" t="s">
        <v>713</v>
      </c>
      <c r="F1945" s="97" t="s">
        <v>3842</v>
      </c>
      <c r="G1945" s="97"/>
      <c r="H1945" s="97" t="s">
        <v>515</v>
      </c>
      <c r="I1945" s="97" t="s">
        <v>9259</v>
      </c>
      <c r="J1945" s="97" t="s">
        <v>517</v>
      </c>
      <c r="K1945" s="97">
        <v>288828.96899999998</v>
      </c>
      <c r="L1945" s="97">
        <v>137420.57800000001</v>
      </c>
      <c r="M1945" s="97">
        <v>688760.22809999995</v>
      </c>
      <c r="N1945" s="97">
        <v>637467.90269999998</v>
      </c>
      <c r="O1945" s="97">
        <v>52.481405719999998</v>
      </c>
      <c r="P1945" s="97">
        <v>-6.6932638799999999</v>
      </c>
    </row>
    <row r="1946" spans="1:16" x14ac:dyDescent="0.3">
      <c r="A1946" s="97" t="s">
        <v>9260</v>
      </c>
      <c r="B1946" s="97" t="s">
        <v>5823</v>
      </c>
      <c r="C1946" s="97" t="s">
        <v>5824</v>
      </c>
      <c r="D1946" s="97" t="s">
        <v>9261</v>
      </c>
      <c r="E1946" s="97" t="s">
        <v>645</v>
      </c>
      <c r="F1946" s="97" t="s">
        <v>137</v>
      </c>
      <c r="G1946" s="97"/>
      <c r="H1946" s="97" t="s">
        <v>138</v>
      </c>
      <c r="I1946" s="97" t="s">
        <v>9262</v>
      </c>
      <c r="J1946" s="97" t="s">
        <v>140</v>
      </c>
      <c r="K1946" s="97">
        <v>141161.28099999999</v>
      </c>
      <c r="L1946" s="97">
        <v>92421.202999999994</v>
      </c>
      <c r="M1946" s="97">
        <v>541124.10019999999</v>
      </c>
      <c r="N1946" s="97">
        <v>592479.01459999999</v>
      </c>
      <c r="O1946" s="97">
        <v>52.081107930000002</v>
      </c>
      <c r="P1946" s="97">
        <v>-8.8589897850000003</v>
      </c>
    </row>
    <row r="1947" spans="1:16" x14ac:dyDescent="0.3">
      <c r="A1947" s="97" t="s">
        <v>9263</v>
      </c>
      <c r="B1947" s="97" t="s">
        <v>9264</v>
      </c>
      <c r="C1947" s="97" t="s">
        <v>9265</v>
      </c>
      <c r="D1947" s="97" t="s">
        <v>9266</v>
      </c>
      <c r="E1947" s="97" t="s">
        <v>3152</v>
      </c>
      <c r="F1947" s="97" t="s">
        <v>3153</v>
      </c>
      <c r="G1947" s="97"/>
      <c r="H1947" s="97" t="s">
        <v>175</v>
      </c>
      <c r="I1947" s="97" t="s">
        <v>9267</v>
      </c>
      <c r="J1947" s="97" t="s">
        <v>198</v>
      </c>
      <c r="K1947" s="97">
        <v>319763.56300000002</v>
      </c>
      <c r="L1947" s="97">
        <v>236900.12</v>
      </c>
      <c r="M1947" s="97">
        <v>719688.68810000003</v>
      </c>
      <c r="N1947" s="97">
        <v>736925.85120000003</v>
      </c>
      <c r="O1947" s="97">
        <v>53.368955800000002</v>
      </c>
      <c r="P1947" s="97">
        <v>-6.2014785269999999</v>
      </c>
    </row>
    <row r="1948" spans="1:16" x14ac:dyDescent="0.3">
      <c r="A1948" s="97" t="s">
        <v>9268</v>
      </c>
      <c r="B1948" s="97" t="s">
        <v>9269</v>
      </c>
      <c r="C1948" s="97" t="s">
        <v>9270</v>
      </c>
      <c r="D1948" s="97" t="s">
        <v>9271</v>
      </c>
      <c r="E1948" s="97" t="s">
        <v>808</v>
      </c>
      <c r="F1948" s="97" t="s">
        <v>137</v>
      </c>
      <c r="G1948" s="97"/>
      <c r="H1948" s="97" t="s">
        <v>389</v>
      </c>
      <c r="I1948" s="97" t="s">
        <v>9272</v>
      </c>
      <c r="J1948" s="97" t="s">
        <v>391</v>
      </c>
      <c r="K1948" s="97">
        <v>213197.266</v>
      </c>
      <c r="L1948" s="97">
        <v>79411.085999999996</v>
      </c>
      <c r="M1948" s="97">
        <v>613144.50170000002</v>
      </c>
      <c r="N1948" s="97">
        <v>579471.30940000003</v>
      </c>
      <c r="O1948" s="97">
        <v>51.967156789999997</v>
      </c>
      <c r="P1948" s="97">
        <v>-7.8087122669999998</v>
      </c>
    </row>
    <row r="1949" spans="1:16" x14ac:dyDescent="0.3">
      <c r="A1949" s="97" t="s">
        <v>9273</v>
      </c>
      <c r="B1949" s="97" t="s">
        <v>9274</v>
      </c>
      <c r="C1949" s="97" t="s">
        <v>9274</v>
      </c>
      <c r="D1949" s="97" t="s">
        <v>9275</v>
      </c>
      <c r="E1949" s="97" t="s">
        <v>1610</v>
      </c>
      <c r="F1949" s="97" t="s">
        <v>436</v>
      </c>
      <c r="G1949" s="97"/>
      <c r="H1949" s="97" t="s">
        <v>437</v>
      </c>
      <c r="I1949" s="97" t="s">
        <v>9276</v>
      </c>
      <c r="J1949" s="97" t="s">
        <v>439</v>
      </c>
      <c r="K1949" s="97">
        <v>210132.875</v>
      </c>
      <c r="L1949" s="97">
        <v>416800.15600000002</v>
      </c>
      <c r="M1949" s="97">
        <v>610082.57369999995</v>
      </c>
      <c r="N1949" s="97">
        <v>916787.71010000003</v>
      </c>
      <c r="O1949" s="97">
        <v>54.99858004</v>
      </c>
      <c r="P1949" s="97">
        <v>-7.8424224650000003</v>
      </c>
    </row>
    <row r="1950" spans="1:16" x14ac:dyDescent="0.3">
      <c r="A1950" s="97" t="s">
        <v>9277</v>
      </c>
      <c r="B1950" s="97" t="s">
        <v>9278</v>
      </c>
      <c r="C1950" s="97" t="s">
        <v>9279</v>
      </c>
      <c r="D1950" s="97" t="s">
        <v>9280</v>
      </c>
      <c r="E1950" s="97" t="s">
        <v>388</v>
      </c>
      <c r="F1950" s="97"/>
      <c r="G1950" s="97"/>
      <c r="H1950" s="97" t="s">
        <v>389</v>
      </c>
      <c r="I1950" s="97" t="s">
        <v>9281</v>
      </c>
      <c r="J1950" s="97" t="s">
        <v>391</v>
      </c>
      <c r="K1950" s="97">
        <v>216858.641</v>
      </c>
      <c r="L1950" s="97">
        <v>99640.43</v>
      </c>
      <c r="M1950" s="97">
        <v>616805.19720000005</v>
      </c>
      <c r="N1950" s="97">
        <v>599696.277</v>
      </c>
      <c r="O1950" s="97">
        <v>52.14885658</v>
      </c>
      <c r="P1950" s="97">
        <v>-7.7544450170000001</v>
      </c>
    </row>
    <row r="1951" spans="1:16" x14ac:dyDescent="0.3">
      <c r="A1951" s="97" t="s">
        <v>9282</v>
      </c>
      <c r="B1951" s="97" t="s">
        <v>6733</v>
      </c>
      <c r="C1951" s="97" t="s">
        <v>6733</v>
      </c>
      <c r="D1951" s="97" t="s">
        <v>9283</v>
      </c>
      <c r="E1951" s="97" t="s">
        <v>2477</v>
      </c>
      <c r="F1951" s="97"/>
      <c r="G1951" s="97"/>
      <c r="H1951" s="97" t="s">
        <v>159</v>
      </c>
      <c r="I1951" s="97" t="s">
        <v>9284</v>
      </c>
      <c r="J1951" s="97" t="s">
        <v>430</v>
      </c>
      <c r="K1951" s="97">
        <v>207053.07800000001</v>
      </c>
      <c r="L1951" s="97">
        <v>168576.609</v>
      </c>
      <c r="M1951" s="97">
        <v>607002.11670000001</v>
      </c>
      <c r="N1951" s="97">
        <v>668617.66020000004</v>
      </c>
      <c r="O1951" s="97">
        <v>52.76855132</v>
      </c>
      <c r="P1951" s="97">
        <v>-7.8962396300000002</v>
      </c>
    </row>
    <row r="1952" spans="1:16" x14ac:dyDescent="0.3">
      <c r="A1952" s="97" t="s">
        <v>9285</v>
      </c>
      <c r="B1952" s="97" t="s">
        <v>9286</v>
      </c>
      <c r="C1952" s="97" t="s">
        <v>9287</v>
      </c>
      <c r="D1952" s="97" t="s">
        <v>9288</v>
      </c>
      <c r="E1952" s="97" t="s">
        <v>1821</v>
      </c>
      <c r="F1952" s="97"/>
      <c r="G1952" s="97"/>
      <c r="H1952" s="97" t="s">
        <v>175</v>
      </c>
      <c r="I1952" s="97" t="s">
        <v>9289</v>
      </c>
      <c r="J1952" s="97" t="s">
        <v>184</v>
      </c>
      <c r="K1952" s="97">
        <v>308654.71299999999</v>
      </c>
      <c r="L1952" s="97">
        <v>234792.59099999999</v>
      </c>
      <c r="M1952" s="97">
        <v>708582.21990000003</v>
      </c>
      <c r="N1952" s="97">
        <v>734818.83519999997</v>
      </c>
      <c r="O1952" s="97">
        <v>53.352425340000003</v>
      </c>
      <c r="P1952" s="97">
        <v>-6.3690167789999999</v>
      </c>
    </row>
    <row r="1953" spans="1:16" x14ac:dyDescent="0.3">
      <c r="A1953" s="97" t="s">
        <v>9290</v>
      </c>
      <c r="B1953" s="97" t="s">
        <v>8549</v>
      </c>
      <c r="C1953" s="97" t="s">
        <v>9291</v>
      </c>
      <c r="D1953" s="97" t="s">
        <v>9292</v>
      </c>
      <c r="E1953" s="97" t="s">
        <v>9288</v>
      </c>
      <c r="F1953" s="97" t="s">
        <v>1821</v>
      </c>
      <c r="G1953" s="97"/>
      <c r="H1953" s="97" t="s">
        <v>175</v>
      </c>
      <c r="I1953" s="97" t="s">
        <v>9293</v>
      </c>
      <c r="J1953" s="97" t="s">
        <v>184</v>
      </c>
      <c r="K1953" s="97">
        <v>308615.47499999998</v>
      </c>
      <c r="L1953" s="97">
        <v>234756.18599999999</v>
      </c>
      <c r="M1953" s="97">
        <v>708542.9902</v>
      </c>
      <c r="N1953" s="97">
        <v>734782.43830000004</v>
      </c>
      <c r="O1953" s="97">
        <v>53.352106419999998</v>
      </c>
      <c r="P1953" s="97">
        <v>-6.3696182559999999</v>
      </c>
    </row>
    <row r="1954" spans="1:16" x14ac:dyDescent="0.3">
      <c r="A1954" s="97" t="s">
        <v>9294</v>
      </c>
      <c r="B1954" s="97" t="s">
        <v>9295</v>
      </c>
      <c r="C1954" s="97" t="s">
        <v>9296</v>
      </c>
      <c r="D1954" s="97" t="s">
        <v>9297</v>
      </c>
      <c r="E1954" s="97" t="s">
        <v>1673</v>
      </c>
      <c r="F1954" s="97" t="s">
        <v>449</v>
      </c>
      <c r="G1954" s="97"/>
      <c r="H1954" s="97" t="s">
        <v>151</v>
      </c>
      <c r="I1954" s="97" t="s">
        <v>9298</v>
      </c>
      <c r="J1954" s="97" t="s">
        <v>153</v>
      </c>
      <c r="K1954" s="97">
        <v>100589.516</v>
      </c>
      <c r="L1954" s="97">
        <v>110238.594</v>
      </c>
      <c r="M1954" s="97">
        <v>500561.17109999998</v>
      </c>
      <c r="N1954" s="97">
        <v>610292.78890000004</v>
      </c>
      <c r="O1954" s="97">
        <v>52.235382950000002</v>
      </c>
      <c r="P1954" s="97">
        <v>-9.4558465579999993</v>
      </c>
    </row>
    <row r="1955" spans="1:16" x14ac:dyDescent="0.3">
      <c r="A1955" s="97" t="s">
        <v>9299</v>
      </c>
      <c r="B1955" s="97" t="s">
        <v>432</v>
      </c>
      <c r="C1955" s="97" t="s">
        <v>9300</v>
      </c>
      <c r="D1955" s="97" t="s">
        <v>9300</v>
      </c>
      <c r="E1955" s="97" t="s">
        <v>1129</v>
      </c>
      <c r="F1955" s="97" t="s">
        <v>158</v>
      </c>
      <c r="G1955" s="97"/>
      <c r="H1955" s="97" t="s">
        <v>159</v>
      </c>
      <c r="I1955" s="97" t="s">
        <v>9301</v>
      </c>
      <c r="J1955" s="97" t="s">
        <v>161</v>
      </c>
      <c r="K1955" s="97">
        <v>231533.234</v>
      </c>
      <c r="L1955" s="97">
        <v>128092.008</v>
      </c>
      <c r="M1955" s="97">
        <v>631476.78280000004</v>
      </c>
      <c r="N1955" s="97">
        <v>628141.6483</v>
      </c>
      <c r="O1955" s="97">
        <v>52.40389004</v>
      </c>
      <c r="P1955" s="97">
        <v>-7.5374175980000002</v>
      </c>
    </row>
    <row r="1956" spans="1:16" x14ac:dyDescent="0.3">
      <c r="A1956" s="97" t="s">
        <v>9302</v>
      </c>
      <c r="B1956" s="97" t="s">
        <v>9303</v>
      </c>
      <c r="C1956" s="97" t="s">
        <v>9303</v>
      </c>
      <c r="D1956" s="97" t="s">
        <v>7924</v>
      </c>
      <c r="E1956" s="97" t="s">
        <v>1946</v>
      </c>
      <c r="F1956" s="97" t="s">
        <v>611</v>
      </c>
      <c r="G1956" s="97"/>
      <c r="H1956" s="97" t="s">
        <v>612</v>
      </c>
      <c r="I1956" s="97" t="s">
        <v>9304</v>
      </c>
      <c r="J1956" s="97" t="s">
        <v>614</v>
      </c>
      <c r="K1956" s="97">
        <v>105562.148</v>
      </c>
      <c r="L1956" s="97">
        <v>156861.20300000001</v>
      </c>
      <c r="M1956" s="97">
        <v>505532.98599999998</v>
      </c>
      <c r="N1956" s="97">
        <v>656905.32629999996</v>
      </c>
      <c r="O1956" s="97">
        <v>52.655102120000002</v>
      </c>
      <c r="P1956" s="97">
        <v>-9.3962625549999998</v>
      </c>
    </row>
    <row r="1957" spans="1:16" x14ac:dyDescent="0.3">
      <c r="A1957" s="97" t="s">
        <v>9305</v>
      </c>
      <c r="B1957" s="97" t="s">
        <v>1347</v>
      </c>
      <c r="C1957" s="97" t="s">
        <v>9306</v>
      </c>
      <c r="D1957" s="97" t="s">
        <v>9307</v>
      </c>
      <c r="E1957" s="97" t="s">
        <v>9308</v>
      </c>
      <c r="F1957" s="97" t="s">
        <v>593</v>
      </c>
      <c r="G1957" s="97"/>
      <c r="H1957" s="97" t="s">
        <v>594</v>
      </c>
      <c r="I1957" s="97" t="s">
        <v>9309</v>
      </c>
      <c r="J1957" s="97" t="s">
        <v>596</v>
      </c>
      <c r="K1957" s="97">
        <v>256668.234</v>
      </c>
      <c r="L1957" s="97">
        <v>234297.04699999999</v>
      </c>
      <c r="M1957" s="97">
        <v>656606.93689999997</v>
      </c>
      <c r="N1957" s="97">
        <v>734323.67469999997</v>
      </c>
      <c r="O1957" s="97">
        <v>53.35609101</v>
      </c>
      <c r="P1957" s="97">
        <v>-7.1496740220000001</v>
      </c>
    </row>
    <row r="1958" spans="1:16" x14ac:dyDescent="0.3">
      <c r="A1958" s="97" t="s">
        <v>9310</v>
      </c>
      <c r="B1958" s="97" t="s">
        <v>4187</v>
      </c>
      <c r="C1958" s="97" t="s">
        <v>9311</v>
      </c>
      <c r="D1958" s="97" t="s">
        <v>9312</v>
      </c>
      <c r="E1958" s="97" t="s">
        <v>9313</v>
      </c>
      <c r="F1958" s="97"/>
      <c r="G1958" s="97"/>
      <c r="H1958" s="97" t="s">
        <v>334</v>
      </c>
      <c r="I1958" s="97" t="s">
        <v>9314</v>
      </c>
      <c r="J1958" s="97" t="s">
        <v>336</v>
      </c>
      <c r="K1958" s="97">
        <v>180984.641</v>
      </c>
      <c r="L1958" s="97">
        <v>336313.875</v>
      </c>
      <c r="M1958" s="97">
        <v>580940.19270000001</v>
      </c>
      <c r="N1958" s="97">
        <v>836318.92590000003</v>
      </c>
      <c r="O1958" s="97">
        <v>54.275316189999998</v>
      </c>
      <c r="P1958" s="97">
        <v>-8.292640273</v>
      </c>
    </row>
    <row r="1959" spans="1:16" x14ac:dyDescent="0.3">
      <c r="A1959" s="97" t="s">
        <v>9315</v>
      </c>
      <c r="B1959" s="97" t="s">
        <v>9316</v>
      </c>
      <c r="C1959" s="97" t="s">
        <v>9317</v>
      </c>
      <c r="D1959" s="97" t="s">
        <v>9318</v>
      </c>
      <c r="E1959" s="97" t="s">
        <v>2358</v>
      </c>
      <c r="F1959" s="97" t="s">
        <v>593</v>
      </c>
      <c r="G1959" s="97"/>
      <c r="H1959" s="97" t="s">
        <v>594</v>
      </c>
      <c r="I1959" s="97" t="s">
        <v>9319</v>
      </c>
      <c r="J1959" s="97" t="s">
        <v>596</v>
      </c>
      <c r="K1959" s="97">
        <v>206113.016</v>
      </c>
      <c r="L1959" s="97">
        <v>188519.93799999999</v>
      </c>
      <c r="M1959" s="97">
        <v>606062.36419999995</v>
      </c>
      <c r="N1959" s="97">
        <v>688556.69790000003</v>
      </c>
      <c r="O1959" s="97">
        <v>52.947767910000003</v>
      </c>
      <c r="P1959" s="97">
        <v>-7.9097944529999999</v>
      </c>
    </row>
    <row r="1960" spans="1:16" x14ac:dyDescent="0.3">
      <c r="A1960" s="97" t="s">
        <v>9320</v>
      </c>
      <c r="B1960" s="97" t="s">
        <v>3471</v>
      </c>
      <c r="C1960" s="97" t="s">
        <v>9321</v>
      </c>
      <c r="D1960" s="97" t="s">
        <v>9322</v>
      </c>
      <c r="E1960" s="97" t="s">
        <v>706</v>
      </c>
      <c r="F1960" s="97"/>
      <c r="G1960" s="97"/>
      <c r="H1960" s="97" t="s">
        <v>307</v>
      </c>
      <c r="I1960" s="97" t="s">
        <v>9323</v>
      </c>
      <c r="J1960" s="97" t="s">
        <v>309</v>
      </c>
      <c r="K1960" s="97">
        <v>162693.375</v>
      </c>
      <c r="L1960" s="97">
        <v>248723.859</v>
      </c>
      <c r="M1960" s="97">
        <v>562652.4</v>
      </c>
      <c r="N1960" s="97">
        <v>748747.88100000005</v>
      </c>
      <c r="O1960" s="97">
        <v>53.487422809999998</v>
      </c>
      <c r="P1960" s="97">
        <v>-8.5627483469999994</v>
      </c>
    </row>
    <row r="1961" spans="1:16" x14ac:dyDescent="0.3">
      <c r="A1961" s="97" t="s">
        <v>9324</v>
      </c>
      <c r="B1961" s="97" t="s">
        <v>9325</v>
      </c>
      <c r="C1961" s="97" t="s">
        <v>9326</v>
      </c>
      <c r="D1961" s="97" t="s">
        <v>9327</v>
      </c>
      <c r="E1961" s="97" t="s">
        <v>9328</v>
      </c>
      <c r="F1961" s="97"/>
      <c r="G1961" s="97"/>
      <c r="H1961" s="97" t="s">
        <v>546</v>
      </c>
      <c r="I1961" s="97" t="s">
        <v>9329</v>
      </c>
      <c r="J1961" s="97" t="s">
        <v>548</v>
      </c>
      <c r="K1961" s="97">
        <v>170194.109</v>
      </c>
      <c r="L1961" s="97">
        <v>317031.90600000002</v>
      </c>
      <c r="M1961" s="97">
        <v>570151.88289999997</v>
      </c>
      <c r="N1961" s="97">
        <v>817041.1692</v>
      </c>
      <c r="O1961" s="97">
        <v>54.101582710000002</v>
      </c>
      <c r="P1961" s="97">
        <v>-8.4563651120000003</v>
      </c>
    </row>
    <row r="1962" spans="1:16" x14ac:dyDescent="0.3">
      <c r="A1962" s="97" t="s">
        <v>9330</v>
      </c>
      <c r="B1962" s="97" t="s">
        <v>8282</v>
      </c>
      <c r="C1962" s="97" t="s">
        <v>9331</v>
      </c>
      <c r="D1962" s="97" t="s">
        <v>9332</v>
      </c>
      <c r="E1962" s="97" t="s">
        <v>593</v>
      </c>
      <c r="F1962" s="97"/>
      <c r="G1962" s="97"/>
      <c r="H1962" s="97" t="s">
        <v>594</v>
      </c>
      <c r="I1962" s="97" t="s">
        <v>9333</v>
      </c>
      <c r="J1962" s="97" t="s">
        <v>596</v>
      </c>
      <c r="K1962" s="97">
        <v>253489.18799999999</v>
      </c>
      <c r="L1962" s="97">
        <v>232417.65599999999</v>
      </c>
      <c r="M1962" s="97">
        <v>653428.56559999997</v>
      </c>
      <c r="N1962" s="97">
        <v>732444.70559999999</v>
      </c>
      <c r="O1962" s="97">
        <v>53.33953709</v>
      </c>
      <c r="P1962" s="97">
        <v>-7.1977299700000001</v>
      </c>
    </row>
    <row r="1963" spans="1:16" x14ac:dyDescent="0.3">
      <c r="A1963" s="97" t="s">
        <v>9334</v>
      </c>
      <c r="B1963" s="97" t="s">
        <v>9335</v>
      </c>
      <c r="C1963" s="97" t="s">
        <v>9335</v>
      </c>
      <c r="D1963" s="97" t="s">
        <v>9336</v>
      </c>
      <c r="E1963" s="97" t="s">
        <v>4594</v>
      </c>
      <c r="F1963" s="97" t="s">
        <v>514</v>
      </c>
      <c r="G1963" s="97"/>
      <c r="H1963" s="97" t="s">
        <v>515</v>
      </c>
      <c r="I1963" s="97" t="s">
        <v>9337</v>
      </c>
      <c r="J1963" s="97" t="s">
        <v>517</v>
      </c>
      <c r="K1963" s="97">
        <v>307194.34399999998</v>
      </c>
      <c r="L1963" s="97">
        <v>145996.43799999999</v>
      </c>
      <c r="M1963" s="97">
        <v>707121.69350000005</v>
      </c>
      <c r="N1963" s="97">
        <v>646041.81790000002</v>
      </c>
      <c r="O1963" s="97">
        <v>52.555146739999998</v>
      </c>
      <c r="P1963" s="97">
        <v>-6.4202854169999997</v>
      </c>
    </row>
    <row r="1964" spans="1:16" x14ac:dyDescent="0.3">
      <c r="A1964" s="97" t="s">
        <v>9338</v>
      </c>
      <c r="B1964" s="97" t="s">
        <v>9339</v>
      </c>
      <c r="C1964" s="97" t="s">
        <v>9340</v>
      </c>
      <c r="D1964" s="97" t="s">
        <v>9341</v>
      </c>
      <c r="E1964" s="97" t="s">
        <v>9342</v>
      </c>
      <c r="F1964" s="97" t="s">
        <v>3250</v>
      </c>
      <c r="G1964" s="97" t="s">
        <v>839</v>
      </c>
      <c r="H1964" s="97" t="s">
        <v>612</v>
      </c>
      <c r="I1964" s="97" t="s">
        <v>9343</v>
      </c>
      <c r="J1964" s="97" t="s">
        <v>614</v>
      </c>
      <c r="K1964" s="97">
        <v>110420.742</v>
      </c>
      <c r="L1964" s="97">
        <v>184190.68799999999</v>
      </c>
      <c r="M1964" s="97">
        <v>510390.68150000001</v>
      </c>
      <c r="N1964" s="97">
        <v>684228.89639999997</v>
      </c>
      <c r="O1964" s="97">
        <v>52.90143862</v>
      </c>
      <c r="P1964" s="97">
        <v>-9.3319605269999997</v>
      </c>
    </row>
    <row r="1965" spans="1:16" x14ac:dyDescent="0.3">
      <c r="A1965" s="97" t="s">
        <v>9344</v>
      </c>
      <c r="B1965" s="97" t="s">
        <v>6618</v>
      </c>
      <c r="C1965" s="97" t="s">
        <v>9345</v>
      </c>
      <c r="D1965" s="97" t="s">
        <v>9346</v>
      </c>
      <c r="E1965" s="97" t="s">
        <v>9347</v>
      </c>
      <c r="F1965" s="97" t="s">
        <v>380</v>
      </c>
      <c r="G1965" s="97"/>
      <c r="H1965" s="97" t="s">
        <v>381</v>
      </c>
      <c r="I1965" s="97" t="s">
        <v>9348</v>
      </c>
      <c r="J1965" s="97" t="s">
        <v>383</v>
      </c>
      <c r="K1965" s="97">
        <v>250737.1</v>
      </c>
      <c r="L1965" s="97">
        <v>313998.3</v>
      </c>
      <c r="M1965" s="97">
        <v>650677.50520000001</v>
      </c>
      <c r="N1965" s="97">
        <v>814007.78799999994</v>
      </c>
      <c r="O1965" s="97">
        <v>54.072698879999997</v>
      </c>
      <c r="P1965" s="97">
        <v>-7.2256954809999998</v>
      </c>
    </row>
    <row r="1966" spans="1:16" x14ac:dyDescent="0.3">
      <c r="A1966" s="97" t="s">
        <v>9349</v>
      </c>
      <c r="B1966" s="97" t="s">
        <v>9350</v>
      </c>
      <c r="C1966" s="97" t="s">
        <v>9351</v>
      </c>
      <c r="D1966" s="97" t="s">
        <v>9352</v>
      </c>
      <c r="E1966" s="97" t="s">
        <v>428</v>
      </c>
      <c r="F1966" s="97" t="s">
        <v>158</v>
      </c>
      <c r="G1966" s="97"/>
      <c r="H1966" s="97" t="s">
        <v>159</v>
      </c>
      <c r="I1966" s="97" t="s">
        <v>9353</v>
      </c>
      <c r="J1966" s="97" t="s">
        <v>430</v>
      </c>
      <c r="K1966" s="97">
        <v>217948.79699999999</v>
      </c>
      <c r="L1966" s="97">
        <v>154025.09400000001</v>
      </c>
      <c r="M1966" s="97">
        <v>617895.41070000001</v>
      </c>
      <c r="N1966" s="97">
        <v>654069.22120000003</v>
      </c>
      <c r="O1966" s="97">
        <v>52.637541749999997</v>
      </c>
      <c r="P1966" s="97">
        <v>-7.735610801</v>
      </c>
    </row>
    <row r="1967" spans="1:16" x14ac:dyDescent="0.3">
      <c r="A1967" s="97" t="s">
        <v>9354</v>
      </c>
      <c r="B1967" s="97" t="s">
        <v>608</v>
      </c>
      <c r="C1967" s="97" t="s">
        <v>9355</v>
      </c>
      <c r="D1967" s="97" t="s">
        <v>9356</v>
      </c>
      <c r="E1967" s="97" t="s">
        <v>3800</v>
      </c>
      <c r="F1967" s="97" t="s">
        <v>246</v>
      </c>
      <c r="G1967" s="97"/>
      <c r="H1967" s="97" t="s">
        <v>247</v>
      </c>
      <c r="I1967" s="97" t="s">
        <v>9357</v>
      </c>
      <c r="J1967" s="97" t="s">
        <v>249</v>
      </c>
      <c r="K1967" s="97">
        <v>287580</v>
      </c>
      <c r="L1967" s="97">
        <v>247982.04699999999</v>
      </c>
      <c r="M1967" s="97">
        <v>687512.11690000002</v>
      </c>
      <c r="N1967" s="97">
        <v>748005.56180000002</v>
      </c>
      <c r="O1967" s="97">
        <v>53.474805680000003</v>
      </c>
      <c r="P1967" s="97">
        <v>-6.6817433279999996</v>
      </c>
    </row>
    <row r="1968" spans="1:16" x14ac:dyDescent="0.3">
      <c r="A1968" s="97" t="s">
        <v>9358</v>
      </c>
      <c r="B1968" s="97" t="s">
        <v>5029</v>
      </c>
      <c r="C1968" s="97" t="s">
        <v>9359</v>
      </c>
      <c r="D1968" s="97" t="s">
        <v>9360</v>
      </c>
      <c r="E1968" s="97" t="s">
        <v>455</v>
      </c>
      <c r="F1968" s="97" t="s">
        <v>158</v>
      </c>
      <c r="G1968" s="97"/>
      <c r="H1968" s="97" t="s">
        <v>159</v>
      </c>
      <c r="I1968" s="97" t="s">
        <v>9361</v>
      </c>
      <c r="J1968" s="97" t="s">
        <v>430</v>
      </c>
      <c r="K1968" s="97">
        <v>214548.46900000001</v>
      </c>
      <c r="L1968" s="97">
        <v>187547.40599999999</v>
      </c>
      <c r="M1968" s="97">
        <v>614495.995</v>
      </c>
      <c r="N1968" s="97">
        <v>687584.33019999997</v>
      </c>
      <c r="O1968" s="97">
        <v>52.938867299999998</v>
      </c>
      <c r="P1968" s="97">
        <v>-7.7843495599999999</v>
      </c>
    </row>
    <row r="1969" spans="1:16" x14ac:dyDescent="0.3">
      <c r="A1969" s="97" t="s">
        <v>9362</v>
      </c>
      <c r="B1969" s="97" t="s">
        <v>9363</v>
      </c>
      <c r="C1969" s="97" t="s">
        <v>9363</v>
      </c>
      <c r="D1969" s="97" t="s">
        <v>9364</v>
      </c>
      <c r="E1969" s="97" t="s">
        <v>1152</v>
      </c>
      <c r="F1969" s="97"/>
      <c r="G1969" s="97"/>
      <c r="H1969" s="97" t="s">
        <v>381</v>
      </c>
      <c r="I1969" s="97" t="s">
        <v>9365</v>
      </c>
      <c r="J1969" s="97" t="s">
        <v>383</v>
      </c>
      <c r="K1969" s="97">
        <v>230560.03099999999</v>
      </c>
      <c r="L1969" s="97">
        <v>316646.375</v>
      </c>
      <c r="M1969" s="97">
        <v>630504.79720000003</v>
      </c>
      <c r="N1969" s="97">
        <v>816655.39980000001</v>
      </c>
      <c r="O1969" s="97">
        <v>54.098077889999999</v>
      </c>
      <c r="P1969" s="97">
        <v>-7.5336337789999996</v>
      </c>
    </row>
    <row r="1970" spans="1:16" x14ac:dyDescent="0.3">
      <c r="A1970" s="97" t="s">
        <v>9366</v>
      </c>
      <c r="B1970" s="97" t="s">
        <v>8782</v>
      </c>
      <c r="C1970" s="97" t="s">
        <v>9367</v>
      </c>
      <c r="D1970" s="97" t="s">
        <v>9368</v>
      </c>
      <c r="E1970" s="97" t="s">
        <v>418</v>
      </c>
      <c r="F1970" s="97" t="s">
        <v>224</v>
      </c>
      <c r="G1970" s="97"/>
      <c r="H1970" s="97" t="s">
        <v>225</v>
      </c>
      <c r="I1970" s="97" t="s">
        <v>9369</v>
      </c>
      <c r="J1970" s="97" t="s">
        <v>227</v>
      </c>
      <c r="K1970" s="97">
        <v>304964.09399999998</v>
      </c>
      <c r="L1970" s="97">
        <v>307934.56300000002</v>
      </c>
      <c r="M1970" s="97">
        <v>704892.78480000002</v>
      </c>
      <c r="N1970" s="97">
        <v>807945.06900000002</v>
      </c>
      <c r="O1970" s="97">
        <v>54.010060119999999</v>
      </c>
      <c r="P1970" s="97">
        <v>-6.3996958470000003</v>
      </c>
    </row>
    <row r="1971" spans="1:16" x14ac:dyDescent="0.3">
      <c r="A1971" s="97" t="s">
        <v>9370</v>
      </c>
      <c r="B1971" s="97" t="s">
        <v>9371</v>
      </c>
      <c r="C1971" s="97" t="s">
        <v>9371</v>
      </c>
      <c r="D1971" s="97" t="s">
        <v>428</v>
      </c>
      <c r="E1971" s="97" t="s">
        <v>158</v>
      </c>
      <c r="F1971" s="97"/>
      <c r="G1971" s="97"/>
      <c r="H1971" s="97" t="s">
        <v>159</v>
      </c>
      <c r="I1971" s="97" t="s">
        <v>9372</v>
      </c>
      <c r="J1971" s="97" t="s">
        <v>430</v>
      </c>
      <c r="K1971" s="97">
        <v>206087.78099999999</v>
      </c>
      <c r="L1971" s="97">
        <v>162887.54699999999</v>
      </c>
      <c r="M1971" s="97">
        <v>606036.99710000004</v>
      </c>
      <c r="N1971" s="97">
        <v>662929.82889999996</v>
      </c>
      <c r="O1971" s="97">
        <v>52.717441690000001</v>
      </c>
      <c r="P1971" s="97">
        <v>-7.9106457859999999</v>
      </c>
    </row>
    <row r="1972" spans="1:16" x14ac:dyDescent="0.3">
      <c r="A1972" s="97" t="s">
        <v>9373</v>
      </c>
      <c r="B1972" s="97" t="s">
        <v>9374</v>
      </c>
      <c r="C1972" s="97" t="s">
        <v>9375</v>
      </c>
      <c r="D1972" s="97" t="s">
        <v>9374</v>
      </c>
      <c r="E1972" s="97" t="s">
        <v>9376</v>
      </c>
      <c r="F1972" s="97" t="s">
        <v>4005</v>
      </c>
      <c r="G1972" s="97" t="s">
        <v>380</v>
      </c>
      <c r="H1972" s="97" t="s">
        <v>381</v>
      </c>
      <c r="I1972" s="97" t="s">
        <v>9377</v>
      </c>
      <c r="J1972" s="97" t="s">
        <v>383</v>
      </c>
      <c r="K1972" s="97">
        <v>251286.891</v>
      </c>
      <c r="L1972" s="97">
        <v>298652.43800000002</v>
      </c>
      <c r="M1972" s="97">
        <v>651227.09609999997</v>
      </c>
      <c r="N1972" s="97">
        <v>798665.22939999995</v>
      </c>
      <c r="O1972" s="97">
        <v>53.934790149999998</v>
      </c>
      <c r="P1972" s="97">
        <v>-7.2198813250000002</v>
      </c>
    </row>
    <row r="1973" spans="1:16" x14ac:dyDescent="0.3">
      <c r="A1973" s="97" t="s">
        <v>9378</v>
      </c>
      <c r="B1973" s="97" t="s">
        <v>9379</v>
      </c>
      <c r="C1973" s="97" t="s">
        <v>9380</v>
      </c>
      <c r="D1973" s="97" t="s">
        <v>9381</v>
      </c>
      <c r="E1973" s="97" t="s">
        <v>9382</v>
      </c>
      <c r="F1973" s="97" t="s">
        <v>957</v>
      </c>
      <c r="G1973" s="97"/>
      <c r="H1973" s="97" t="s">
        <v>138</v>
      </c>
      <c r="I1973" s="97" t="s">
        <v>9383</v>
      </c>
      <c r="J1973" s="97" t="s">
        <v>347</v>
      </c>
      <c r="K1973" s="97">
        <v>166699.10500000001</v>
      </c>
      <c r="L1973" s="97">
        <v>71423.023000000001</v>
      </c>
      <c r="M1973" s="97">
        <v>566656.31030000001</v>
      </c>
      <c r="N1973" s="97">
        <v>571485.21829999995</v>
      </c>
      <c r="O1973" s="97">
        <v>51.894527369999999</v>
      </c>
      <c r="P1973" s="97">
        <v>-8.4844585190000004</v>
      </c>
    </row>
    <row r="1974" spans="1:16" x14ac:dyDescent="0.3">
      <c r="A1974" s="97" t="s">
        <v>9384</v>
      </c>
      <c r="B1974" s="97" t="s">
        <v>3465</v>
      </c>
      <c r="C1974" s="97" t="s">
        <v>9385</v>
      </c>
      <c r="D1974" s="97" t="s">
        <v>9386</v>
      </c>
      <c r="E1974" s="97" t="s">
        <v>1622</v>
      </c>
      <c r="F1974" s="97" t="s">
        <v>1216</v>
      </c>
      <c r="G1974" s="97" t="s">
        <v>289</v>
      </c>
      <c r="H1974" s="97" t="s">
        <v>290</v>
      </c>
      <c r="I1974" s="97" t="s">
        <v>9387</v>
      </c>
      <c r="J1974" s="97" t="s">
        <v>292</v>
      </c>
      <c r="K1974" s="97">
        <v>319530.625</v>
      </c>
      <c r="L1974" s="97">
        <v>216551.78099999999</v>
      </c>
      <c r="M1974" s="97">
        <v>719455.69220000005</v>
      </c>
      <c r="N1974" s="97">
        <v>716581.897</v>
      </c>
      <c r="O1974" s="97">
        <v>53.186266160000002</v>
      </c>
      <c r="P1974" s="97">
        <v>-6.2126201639999996</v>
      </c>
    </row>
    <row r="1975" spans="1:16" x14ac:dyDescent="0.3">
      <c r="A1975" s="97" t="s">
        <v>9388</v>
      </c>
      <c r="B1975" s="97" t="s">
        <v>9389</v>
      </c>
      <c r="C1975" s="97" t="s">
        <v>9390</v>
      </c>
      <c r="D1975" s="97" t="s">
        <v>9391</v>
      </c>
      <c r="E1975" s="97" t="s">
        <v>2193</v>
      </c>
      <c r="F1975" s="97" t="s">
        <v>246</v>
      </c>
      <c r="G1975" s="97"/>
      <c r="H1975" s="97" t="s">
        <v>247</v>
      </c>
      <c r="I1975" s="97" t="s">
        <v>9392</v>
      </c>
      <c r="J1975" s="97" t="s">
        <v>249</v>
      </c>
      <c r="K1975" s="97">
        <v>250814.06299999999</v>
      </c>
      <c r="L1975" s="97">
        <v>279784.90600000002</v>
      </c>
      <c r="M1975" s="97">
        <v>650754.26939999999</v>
      </c>
      <c r="N1975" s="97">
        <v>779801.76489999995</v>
      </c>
      <c r="O1975" s="97">
        <v>53.765341859999999</v>
      </c>
      <c r="P1975" s="97">
        <v>-7.2301974949999996</v>
      </c>
    </row>
    <row r="1976" spans="1:16" x14ac:dyDescent="0.3">
      <c r="A1976" s="97" t="s">
        <v>9393</v>
      </c>
      <c r="B1976" s="97" t="s">
        <v>9394</v>
      </c>
      <c r="C1976" s="97" t="s">
        <v>9394</v>
      </c>
      <c r="D1976" s="97" t="s">
        <v>9395</v>
      </c>
      <c r="E1976" s="97" t="s">
        <v>3250</v>
      </c>
      <c r="F1976" s="97" t="s">
        <v>611</v>
      </c>
      <c r="G1976" s="97"/>
      <c r="H1976" s="97" t="s">
        <v>612</v>
      </c>
      <c r="I1976" s="97" t="s">
        <v>9396</v>
      </c>
      <c r="J1976" s="97" t="s">
        <v>614</v>
      </c>
      <c r="K1976" s="97">
        <v>73561.741999999998</v>
      </c>
      <c r="L1976" s="97">
        <v>148799.609</v>
      </c>
      <c r="M1976" s="97">
        <v>473539.43030000001</v>
      </c>
      <c r="N1976" s="97">
        <v>648845.64359999995</v>
      </c>
      <c r="O1976" s="97">
        <v>52.576187040000001</v>
      </c>
      <c r="P1976" s="97">
        <v>-9.8658204840000003</v>
      </c>
    </row>
    <row r="1977" spans="1:16" x14ac:dyDescent="0.3">
      <c r="A1977" s="97" t="s">
        <v>9397</v>
      </c>
      <c r="B1977" s="97" t="s">
        <v>9398</v>
      </c>
      <c r="C1977" s="97" t="s">
        <v>9399</v>
      </c>
      <c r="D1977" s="97" t="s">
        <v>9400</v>
      </c>
      <c r="E1977" s="97" t="s">
        <v>9401</v>
      </c>
      <c r="F1977" s="97" t="s">
        <v>8321</v>
      </c>
      <c r="G1977" s="97"/>
      <c r="H1977" s="97" t="s">
        <v>175</v>
      </c>
      <c r="I1977" s="97" t="s">
        <v>9402</v>
      </c>
      <c r="J1977" s="97" t="s">
        <v>198</v>
      </c>
      <c r="K1977" s="97">
        <v>320072.527</v>
      </c>
      <c r="L1977" s="97">
        <v>238615.32699999999</v>
      </c>
      <c r="M1977" s="97">
        <v>719997.59470000002</v>
      </c>
      <c r="N1977" s="97">
        <v>738640.68700000003</v>
      </c>
      <c r="O1977" s="97">
        <v>53.384289180000003</v>
      </c>
      <c r="P1977" s="97">
        <v>-6.1961882619999997</v>
      </c>
    </row>
    <row r="1978" spans="1:16" x14ac:dyDescent="0.3">
      <c r="A1978" s="97" t="s">
        <v>9403</v>
      </c>
      <c r="B1978" s="97" t="s">
        <v>9404</v>
      </c>
      <c r="C1978" s="97" t="s">
        <v>9405</v>
      </c>
      <c r="D1978" s="97" t="s">
        <v>9406</v>
      </c>
      <c r="E1978" s="97" t="s">
        <v>8321</v>
      </c>
      <c r="F1978" s="97"/>
      <c r="G1978" s="97"/>
      <c r="H1978" s="97" t="s">
        <v>175</v>
      </c>
      <c r="I1978" s="97" t="s">
        <v>9407</v>
      </c>
      <c r="J1978" s="97" t="s">
        <v>198</v>
      </c>
      <c r="K1978" s="97">
        <v>319940.98499999999</v>
      </c>
      <c r="L1978" s="97">
        <v>238690.71900000001</v>
      </c>
      <c r="M1978" s="97">
        <v>719866.08140000002</v>
      </c>
      <c r="N1978" s="97">
        <v>738716.06350000005</v>
      </c>
      <c r="O1978" s="97">
        <v>53.384996090000001</v>
      </c>
      <c r="P1978" s="97">
        <v>-6.1981355100000002</v>
      </c>
    </row>
    <row r="1979" spans="1:16" x14ac:dyDescent="0.3">
      <c r="A1979" s="97" t="s">
        <v>9408</v>
      </c>
      <c r="B1979" s="97" t="s">
        <v>9409</v>
      </c>
      <c r="C1979" s="97" t="s">
        <v>9410</v>
      </c>
      <c r="D1979" s="97" t="s">
        <v>9406</v>
      </c>
      <c r="E1979" s="97" t="s">
        <v>8321</v>
      </c>
      <c r="F1979" s="97"/>
      <c r="G1979" s="97"/>
      <c r="H1979" s="97" t="s">
        <v>175</v>
      </c>
      <c r="I1979" s="97" t="s">
        <v>9411</v>
      </c>
      <c r="J1979" s="97" t="s">
        <v>198</v>
      </c>
      <c r="K1979" s="97">
        <v>319889.06300000002</v>
      </c>
      <c r="L1979" s="97">
        <v>238701.375</v>
      </c>
      <c r="M1979" s="97">
        <v>719814.17070000002</v>
      </c>
      <c r="N1979" s="97">
        <v>738726.71750000003</v>
      </c>
      <c r="O1979" s="97">
        <v>53.385103559999997</v>
      </c>
      <c r="P1979" s="97">
        <v>-6.1989113859999998</v>
      </c>
    </row>
    <row r="1980" spans="1:16" x14ac:dyDescent="0.3">
      <c r="A1980" s="97" t="s">
        <v>9412</v>
      </c>
      <c r="B1980" s="97" t="s">
        <v>1442</v>
      </c>
      <c r="C1980" s="97" t="s">
        <v>9413</v>
      </c>
      <c r="D1980" s="97" t="s">
        <v>9414</v>
      </c>
      <c r="E1980" s="97" t="s">
        <v>167</v>
      </c>
      <c r="F1980" s="97"/>
      <c r="G1980" s="97"/>
      <c r="H1980" s="97" t="s">
        <v>167</v>
      </c>
      <c r="I1980" s="97" t="s">
        <v>9415</v>
      </c>
      <c r="J1980" s="97" t="s">
        <v>169</v>
      </c>
      <c r="K1980" s="97">
        <v>272632.83500000002</v>
      </c>
      <c r="L1980" s="97">
        <v>176860.117</v>
      </c>
      <c r="M1980" s="97">
        <v>672567.79269999999</v>
      </c>
      <c r="N1980" s="97">
        <v>676899.03289999999</v>
      </c>
      <c r="O1980" s="97">
        <v>52.83814185</v>
      </c>
      <c r="P1980" s="97">
        <v>-6.9229243089999999</v>
      </c>
    </row>
    <row r="1981" spans="1:16" x14ac:dyDescent="0.3">
      <c r="A1981" s="97" t="s">
        <v>9416</v>
      </c>
      <c r="B1981" s="97" t="s">
        <v>9417</v>
      </c>
      <c r="C1981" s="97" t="s">
        <v>9418</v>
      </c>
      <c r="D1981" s="97" t="s">
        <v>9419</v>
      </c>
      <c r="E1981" s="97" t="s">
        <v>4432</v>
      </c>
      <c r="F1981" s="97" t="s">
        <v>6383</v>
      </c>
      <c r="G1981" s="97"/>
      <c r="H1981" s="97" t="s">
        <v>594</v>
      </c>
      <c r="I1981" s="97" t="s">
        <v>9420</v>
      </c>
      <c r="J1981" s="97" t="s">
        <v>596</v>
      </c>
      <c r="K1981" s="97">
        <v>262475.70799999998</v>
      </c>
      <c r="L1981" s="97">
        <v>232553.55600000001</v>
      </c>
      <c r="M1981" s="97">
        <v>662413.15049999999</v>
      </c>
      <c r="N1981" s="97">
        <v>732580.52839999995</v>
      </c>
      <c r="O1981" s="97">
        <v>53.339774409999997</v>
      </c>
      <c r="P1981" s="97">
        <v>-7.0628112830000003</v>
      </c>
    </row>
    <row r="1982" spans="1:16" x14ac:dyDescent="0.3">
      <c r="A1982" s="97" t="s">
        <v>9421</v>
      </c>
      <c r="B1982" s="97" t="s">
        <v>9422</v>
      </c>
      <c r="C1982" s="97" t="s">
        <v>9422</v>
      </c>
      <c r="D1982" s="97" t="s">
        <v>9423</v>
      </c>
      <c r="E1982" s="97" t="s">
        <v>1216</v>
      </c>
      <c r="F1982" s="97" t="s">
        <v>289</v>
      </c>
      <c r="G1982" s="97"/>
      <c r="H1982" s="97" t="s">
        <v>290</v>
      </c>
      <c r="I1982" s="97" t="s">
        <v>9424</v>
      </c>
      <c r="J1982" s="97" t="s">
        <v>292</v>
      </c>
      <c r="K1982" s="97">
        <v>324414.125</v>
      </c>
      <c r="L1982" s="97">
        <v>214681.68799999999</v>
      </c>
      <c r="M1982" s="97">
        <v>724338.13040000002</v>
      </c>
      <c r="N1982" s="97">
        <v>714712.18099999998</v>
      </c>
      <c r="O1982" s="97">
        <v>53.16835348</v>
      </c>
      <c r="P1982" s="97">
        <v>-6.1403337059999998</v>
      </c>
    </row>
    <row r="1983" spans="1:16" x14ac:dyDescent="0.3">
      <c r="A1983" s="97" t="s">
        <v>9425</v>
      </c>
      <c r="B1983" s="97" t="s">
        <v>9426</v>
      </c>
      <c r="C1983" s="97" t="s">
        <v>9427</v>
      </c>
      <c r="D1983" s="97" t="s">
        <v>9428</v>
      </c>
      <c r="E1983" s="97" t="s">
        <v>9429</v>
      </c>
      <c r="F1983" s="97" t="s">
        <v>742</v>
      </c>
      <c r="G1983" s="97"/>
      <c r="H1983" s="97" t="s">
        <v>546</v>
      </c>
      <c r="I1983" s="97" t="s">
        <v>9430</v>
      </c>
      <c r="J1983" s="97" t="s">
        <v>548</v>
      </c>
      <c r="K1983" s="97">
        <v>173604.54699999999</v>
      </c>
      <c r="L1983" s="97">
        <v>351009.28100000002</v>
      </c>
      <c r="M1983" s="97">
        <v>573561.76690000005</v>
      </c>
      <c r="N1983" s="97">
        <v>851011.20460000006</v>
      </c>
      <c r="O1983" s="97">
        <v>54.40700116</v>
      </c>
      <c r="P1983" s="97">
        <v>-8.4072270339999999</v>
      </c>
    </row>
    <row r="1984" spans="1:16" x14ac:dyDescent="0.3">
      <c r="A1984" s="97" t="s">
        <v>9431</v>
      </c>
      <c r="B1984" s="97" t="s">
        <v>9432</v>
      </c>
      <c r="C1984" s="97" t="s">
        <v>9433</v>
      </c>
      <c r="D1984" s="97" t="s">
        <v>9434</v>
      </c>
      <c r="E1984" s="97" t="s">
        <v>586</v>
      </c>
      <c r="F1984" s="97"/>
      <c r="G1984" s="97"/>
      <c r="H1984" s="97" t="s">
        <v>540</v>
      </c>
      <c r="I1984" s="97" t="s">
        <v>9435</v>
      </c>
      <c r="J1984" s="97" t="s">
        <v>542</v>
      </c>
      <c r="K1984" s="97">
        <v>174632.54699999999</v>
      </c>
      <c r="L1984" s="97">
        <v>149214.266</v>
      </c>
      <c r="M1984" s="97">
        <v>574588.46479999996</v>
      </c>
      <c r="N1984" s="97">
        <v>649259.66269999999</v>
      </c>
      <c r="O1984" s="97">
        <v>52.594014389999998</v>
      </c>
      <c r="P1984" s="97">
        <v>-8.3750616309999995</v>
      </c>
    </row>
    <row r="1985" spans="1:16" x14ac:dyDescent="0.3">
      <c r="A1985" s="97" t="s">
        <v>9436</v>
      </c>
      <c r="B1985" s="97" t="s">
        <v>9437</v>
      </c>
      <c r="C1985" s="97" t="s">
        <v>9438</v>
      </c>
      <c r="D1985" s="97" t="s">
        <v>9439</v>
      </c>
      <c r="E1985" s="97" t="s">
        <v>269</v>
      </c>
      <c r="F1985" s="97" t="s">
        <v>261</v>
      </c>
      <c r="G1985" s="97"/>
      <c r="H1985" s="97" t="s">
        <v>262</v>
      </c>
      <c r="I1985" s="97" t="s">
        <v>9440</v>
      </c>
      <c r="J1985" s="97" t="s">
        <v>264</v>
      </c>
      <c r="K1985" s="97">
        <v>253877.734</v>
      </c>
      <c r="L1985" s="97">
        <v>190481.07800000001</v>
      </c>
      <c r="M1985" s="97">
        <v>653816.80409999995</v>
      </c>
      <c r="N1985" s="97">
        <v>690517.15980000002</v>
      </c>
      <c r="O1985" s="97">
        <v>52.962722749999998</v>
      </c>
      <c r="P1985" s="97">
        <v>-7.1989442190000004</v>
      </c>
    </row>
    <row r="1986" spans="1:16" x14ac:dyDescent="0.3">
      <c r="A1986" s="97" t="s">
        <v>9441</v>
      </c>
      <c r="B1986" s="97" t="s">
        <v>7019</v>
      </c>
      <c r="C1986" s="97" t="s">
        <v>9442</v>
      </c>
      <c r="D1986" s="97" t="s">
        <v>1124</v>
      </c>
      <c r="E1986" s="97" t="s">
        <v>158</v>
      </c>
      <c r="F1986" s="97"/>
      <c r="G1986" s="97"/>
      <c r="H1986" s="97" t="s">
        <v>159</v>
      </c>
      <c r="I1986" s="97" t="s">
        <v>9443</v>
      </c>
      <c r="J1986" s="97" t="s">
        <v>430</v>
      </c>
      <c r="K1986" s="97">
        <v>190839.95300000001</v>
      </c>
      <c r="L1986" s="97">
        <v>182544.84400000001</v>
      </c>
      <c r="M1986" s="97">
        <v>590792.55909999995</v>
      </c>
      <c r="N1986" s="97">
        <v>682582.97320000001</v>
      </c>
      <c r="O1986" s="97">
        <v>52.894034050000002</v>
      </c>
      <c r="P1986" s="97">
        <v>-8.1368335480000002</v>
      </c>
    </row>
    <row r="1987" spans="1:16" x14ac:dyDescent="0.3">
      <c r="A1987" s="97" t="s">
        <v>9444</v>
      </c>
      <c r="B1987" s="97" t="s">
        <v>9445</v>
      </c>
      <c r="C1987" s="97" t="s">
        <v>9445</v>
      </c>
      <c r="D1987" s="97" t="s">
        <v>9446</v>
      </c>
      <c r="E1987" s="97" t="s">
        <v>736</v>
      </c>
      <c r="F1987" s="97"/>
      <c r="G1987" s="97"/>
      <c r="H1987" s="97" t="s">
        <v>175</v>
      </c>
      <c r="I1987" s="97" t="s">
        <v>9447</v>
      </c>
      <c r="J1987" s="97" t="s">
        <v>198</v>
      </c>
      <c r="K1987" s="97">
        <v>318741.505</v>
      </c>
      <c r="L1987" s="97">
        <v>232518.13699999999</v>
      </c>
      <c r="M1987" s="97">
        <v>718666.82700000005</v>
      </c>
      <c r="N1987" s="97">
        <v>732544.81759999995</v>
      </c>
      <c r="O1987" s="97">
        <v>53.329833170000001</v>
      </c>
      <c r="P1987" s="97">
        <v>-6.2184674290000004</v>
      </c>
    </row>
    <row r="1988" spans="1:16" x14ac:dyDescent="0.3">
      <c r="A1988" s="97" t="s">
        <v>9448</v>
      </c>
      <c r="B1988" s="97" t="s">
        <v>1496</v>
      </c>
      <c r="C1988" s="97" t="s">
        <v>9449</v>
      </c>
      <c r="D1988" s="97" t="s">
        <v>9450</v>
      </c>
      <c r="E1988" s="97" t="s">
        <v>1610</v>
      </c>
      <c r="F1988" s="97" t="s">
        <v>436</v>
      </c>
      <c r="G1988" s="97"/>
      <c r="H1988" s="97" t="s">
        <v>437</v>
      </c>
      <c r="I1988" s="97" t="s">
        <v>9451</v>
      </c>
      <c r="J1988" s="97" t="s">
        <v>439</v>
      </c>
      <c r="K1988" s="97">
        <v>205656.53099999999</v>
      </c>
      <c r="L1988" s="97">
        <v>430812.09399999998</v>
      </c>
      <c r="M1988" s="97">
        <v>605607.2683</v>
      </c>
      <c r="N1988" s="97">
        <v>930796.65280000004</v>
      </c>
      <c r="O1988" s="97">
        <v>55.124511650000002</v>
      </c>
      <c r="P1988" s="97">
        <v>-7.9120901699999999</v>
      </c>
    </row>
    <row r="1989" spans="1:16" x14ac:dyDescent="0.3">
      <c r="A1989" s="97" t="s">
        <v>9452</v>
      </c>
      <c r="B1989" s="97" t="s">
        <v>9453</v>
      </c>
      <c r="C1989" s="97" t="s">
        <v>5527</v>
      </c>
      <c r="D1989" s="97" t="s">
        <v>533</v>
      </c>
      <c r="E1989" s="97" t="s">
        <v>137</v>
      </c>
      <c r="F1989" s="97"/>
      <c r="G1989" s="97"/>
      <c r="H1989" s="97" t="s">
        <v>138</v>
      </c>
      <c r="I1989" s="97" t="s">
        <v>9454</v>
      </c>
      <c r="J1989" s="97" t="s">
        <v>140</v>
      </c>
      <c r="K1989" s="97">
        <v>180865.215</v>
      </c>
      <c r="L1989" s="97">
        <v>99184.073999999993</v>
      </c>
      <c r="M1989" s="97">
        <v>580819.52009999997</v>
      </c>
      <c r="N1989" s="97">
        <v>599240.21349999995</v>
      </c>
      <c r="O1989" s="97">
        <v>52.14467982</v>
      </c>
      <c r="P1989" s="97">
        <v>-8.2802360959999994</v>
      </c>
    </row>
    <row r="1990" spans="1:16" x14ac:dyDescent="0.3">
      <c r="A1990" s="97" t="s">
        <v>9455</v>
      </c>
      <c r="B1990" s="97" t="s">
        <v>9456</v>
      </c>
      <c r="C1990" s="97" t="s">
        <v>9457</v>
      </c>
      <c r="D1990" s="97" t="s">
        <v>9457</v>
      </c>
      <c r="E1990" s="97" t="s">
        <v>4275</v>
      </c>
      <c r="F1990" s="97" t="s">
        <v>202</v>
      </c>
      <c r="G1990" s="97"/>
      <c r="H1990" s="97" t="s">
        <v>203</v>
      </c>
      <c r="I1990" s="97" t="s">
        <v>9458</v>
      </c>
      <c r="J1990" s="97" t="s">
        <v>205</v>
      </c>
      <c r="K1990" s="97">
        <v>282986.84399999998</v>
      </c>
      <c r="L1990" s="97">
        <v>205035.20300000001</v>
      </c>
      <c r="M1990" s="97">
        <v>682919.72160000005</v>
      </c>
      <c r="N1990" s="97">
        <v>705067.99430000002</v>
      </c>
      <c r="O1990" s="97">
        <v>53.089758699999997</v>
      </c>
      <c r="P1990" s="97">
        <v>-6.7621040280000004</v>
      </c>
    </row>
    <row r="1991" spans="1:16" x14ac:dyDescent="0.3">
      <c r="A1991" s="97" t="s">
        <v>9459</v>
      </c>
      <c r="B1991" s="97" t="s">
        <v>9460</v>
      </c>
      <c r="C1991" s="97" t="s">
        <v>9460</v>
      </c>
      <c r="D1991" s="97" t="s">
        <v>2477</v>
      </c>
      <c r="E1991" s="97" t="s">
        <v>158</v>
      </c>
      <c r="F1991" s="97"/>
      <c r="G1991" s="97"/>
      <c r="H1991" s="97" t="s">
        <v>159</v>
      </c>
      <c r="I1991" s="97" t="s">
        <v>9461</v>
      </c>
      <c r="J1991" s="97" t="s">
        <v>430</v>
      </c>
      <c r="K1991" s="97">
        <v>206015.266</v>
      </c>
      <c r="L1991" s="97">
        <v>170945.57800000001</v>
      </c>
      <c r="M1991" s="97">
        <v>605964.54099999997</v>
      </c>
      <c r="N1991" s="97">
        <v>670986.12439999997</v>
      </c>
      <c r="O1991" s="97">
        <v>52.789850999999999</v>
      </c>
      <c r="P1991" s="97">
        <v>-7.9115717170000002</v>
      </c>
    </row>
    <row r="1992" spans="1:16" x14ac:dyDescent="0.3">
      <c r="A1992" s="97" t="s">
        <v>9462</v>
      </c>
      <c r="B1992" s="97" t="s">
        <v>9463</v>
      </c>
      <c r="C1992" s="97" t="s">
        <v>9463</v>
      </c>
      <c r="D1992" s="97" t="s">
        <v>6771</v>
      </c>
      <c r="E1992" s="97" t="s">
        <v>388</v>
      </c>
      <c r="F1992" s="97"/>
      <c r="G1992" s="97"/>
      <c r="H1992" s="97" t="s">
        <v>389</v>
      </c>
      <c r="I1992" s="97" t="s">
        <v>9464</v>
      </c>
      <c r="J1992" s="97" t="s">
        <v>391</v>
      </c>
      <c r="K1992" s="97">
        <v>268129.18800000002</v>
      </c>
      <c r="L1992" s="97">
        <v>112668.258</v>
      </c>
      <c r="M1992" s="97">
        <v>668064.77300000004</v>
      </c>
      <c r="N1992" s="97">
        <v>612721.02430000005</v>
      </c>
      <c r="O1992" s="97">
        <v>52.261977129999998</v>
      </c>
      <c r="P1992" s="97">
        <v>-7.0029073400000001</v>
      </c>
    </row>
    <row r="1993" spans="1:16" x14ac:dyDescent="0.3">
      <c r="A1993" s="97" t="s">
        <v>9465</v>
      </c>
      <c r="B1993" s="97" t="s">
        <v>5354</v>
      </c>
      <c r="C1993" s="97" t="s">
        <v>9466</v>
      </c>
      <c r="D1993" s="97" t="s">
        <v>9467</v>
      </c>
      <c r="E1993" s="97" t="s">
        <v>274</v>
      </c>
      <c r="F1993" s="97"/>
      <c r="G1993" s="97"/>
      <c r="H1993" s="97" t="s">
        <v>276</v>
      </c>
      <c r="I1993" s="97" t="s">
        <v>9468</v>
      </c>
      <c r="J1993" s="97" t="s">
        <v>278</v>
      </c>
      <c r="K1993" s="97">
        <v>243357.49799999999</v>
      </c>
      <c r="L1993" s="97">
        <v>253080.67499999999</v>
      </c>
      <c r="M1993" s="97">
        <v>643299.16839999997</v>
      </c>
      <c r="N1993" s="97">
        <v>753103.32700000005</v>
      </c>
      <c r="O1993" s="97">
        <v>53.526105440000002</v>
      </c>
      <c r="P1993" s="97">
        <v>-7.346978912</v>
      </c>
    </row>
    <row r="1994" spans="1:16" x14ac:dyDescent="0.3">
      <c r="A1994" s="97" t="s">
        <v>9469</v>
      </c>
      <c r="B1994" s="97" t="s">
        <v>2839</v>
      </c>
      <c r="C1994" s="97" t="s">
        <v>9470</v>
      </c>
      <c r="D1994" s="97" t="s">
        <v>9471</v>
      </c>
      <c r="E1994" s="97" t="s">
        <v>9472</v>
      </c>
      <c r="F1994" s="97" t="s">
        <v>224</v>
      </c>
      <c r="G1994" s="97"/>
      <c r="H1994" s="97" t="s">
        <v>225</v>
      </c>
      <c r="I1994" s="97" t="s">
        <v>9473</v>
      </c>
      <c r="J1994" s="97" t="s">
        <v>227</v>
      </c>
      <c r="K1994" s="97">
        <v>294504.59399999998</v>
      </c>
      <c r="L1994" s="97">
        <v>310928.78100000002</v>
      </c>
      <c r="M1994" s="97">
        <v>694435.554</v>
      </c>
      <c r="N1994" s="97">
        <v>810938.69750000001</v>
      </c>
      <c r="O1994" s="97">
        <v>54.038969620000003</v>
      </c>
      <c r="P1994" s="97">
        <v>-6.558248581</v>
      </c>
    </row>
    <row r="1995" spans="1:16" x14ac:dyDescent="0.3">
      <c r="A1995" s="97" t="s">
        <v>9474</v>
      </c>
      <c r="B1995" s="97" t="s">
        <v>9475</v>
      </c>
      <c r="C1995" s="97" t="s">
        <v>9476</v>
      </c>
      <c r="D1995" s="97" t="s">
        <v>9477</v>
      </c>
      <c r="E1995" s="97" t="s">
        <v>2506</v>
      </c>
      <c r="F1995" s="97" t="s">
        <v>5879</v>
      </c>
      <c r="G1995" s="97"/>
      <c r="H1995" s="97" t="s">
        <v>175</v>
      </c>
      <c r="I1995" s="97" t="s">
        <v>9478</v>
      </c>
      <c r="J1995" s="97" t="s">
        <v>198</v>
      </c>
      <c r="K1995" s="97">
        <v>313769.04200000002</v>
      </c>
      <c r="L1995" s="97">
        <v>231977.44399999999</v>
      </c>
      <c r="M1995" s="97">
        <v>713695.43229999999</v>
      </c>
      <c r="N1995" s="97">
        <v>732004.26749999996</v>
      </c>
      <c r="O1995" s="97">
        <v>53.326068190000001</v>
      </c>
      <c r="P1995" s="97">
        <v>-6.2932592180000002</v>
      </c>
    </row>
    <row r="1996" spans="1:16" x14ac:dyDescent="0.3">
      <c r="A1996" s="97" t="s">
        <v>9479</v>
      </c>
      <c r="B1996" s="97" t="s">
        <v>9480</v>
      </c>
      <c r="C1996" s="97" t="s">
        <v>9481</v>
      </c>
      <c r="D1996" s="97" t="s">
        <v>9482</v>
      </c>
      <c r="E1996" s="97" t="s">
        <v>9483</v>
      </c>
      <c r="F1996" s="97" t="s">
        <v>513</v>
      </c>
      <c r="G1996" s="97" t="s">
        <v>514</v>
      </c>
      <c r="H1996" s="97" t="s">
        <v>515</v>
      </c>
      <c r="I1996" s="97" t="s">
        <v>9484</v>
      </c>
      <c r="J1996" s="97" t="s">
        <v>517</v>
      </c>
      <c r="K1996" s="97">
        <v>271076.59299999999</v>
      </c>
      <c r="L1996" s="97">
        <v>111548.875</v>
      </c>
      <c r="M1996" s="97">
        <v>671011.53729999997</v>
      </c>
      <c r="N1996" s="97">
        <v>611601.86659999995</v>
      </c>
      <c r="O1996" s="97">
        <v>52.251546750000003</v>
      </c>
      <c r="P1996" s="97">
        <v>-6.9599825400000004</v>
      </c>
    </row>
    <row r="1997" spans="1:16" x14ac:dyDescent="0.3">
      <c r="A1997" s="97" t="s">
        <v>9485</v>
      </c>
      <c r="B1997" s="97" t="s">
        <v>229</v>
      </c>
      <c r="C1997" s="97" t="s">
        <v>9486</v>
      </c>
      <c r="D1997" s="97" t="s">
        <v>2380</v>
      </c>
      <c r="E1997" s="97" t="s">
        <v>1034</v>
      </c>
      <c r="F1997" s="97" t="s">
        <v>138</v>
      </c>
      <c r="G1997" s="97"/>
      <c r="H1997" s="97" t="s">
        <v>138</v>
      </c>
      <c r="I1997" s="97" t="s">
        <v>9487</v>
      </c>
      <c r="J1997" s="97" t="s">
        <v>347</v>
      </c>
      <c r="K1997" s="97">
        <v>171131.68900000001</v>
      </c>
      <c r="L1997" s="97">
        <v>71529.951000000001</v>
      </c>
      <c r="M1997" s="97">
        <v>571087.94030000002</v>
      </c>
      <c r="N1997" s="97">
        <v>571592.09920000006</v>
      </c>
      <c r="O1997" s="97">
        <v>51.895735539999997</v>
      </c>
      <c r="P1997" s="97">
        <v>-8.4200812670000005</v>
      </c>
    </row>
    <row r="1998" spans="1:16" x14ac:dyDescent="0.3">
      <c r="A1998" s="97" t="s">
        <v>9488</v>
      </c>
      <c r="B1998" s="97" t="s">
        <v>5297</v>
      </c>
      <c r="C1998" s="97" t="s">
        <v>9489</v>
      </c>
      <c r="D1998" s="97" t="s">
        <v>9490</v>
      </c>
      <c r="E1998" s="97" t="s">
        <v>9491</v>
      </c>
      <c r="F1998" s="97" t="s">
        <v>224</v>
      </c>
      <c r="G1998" s="97"/>
      <c r="H1998" s="97" t="s">
        <v>225</v>
      </c>
      <c r="I1998" s="97" t="s">
        <v>9492</v>
      </c>
      <c r="J1998" s="97" t="s">
        <v>227</v>
      </c>
      <c r="K1998" s="97">
        <v>305573.93800000002</v>
      </c>
      <c r="L1998" s="97">
        <v>311775.90600000002</v>
      </c>
      <c r="M1998" s="97">
        <v>705502.51780000003</v>
      </c>
      <c r="N1998" s="97">
        <v>811785.58120000002</v>
      </c>
      <c r="O1998" s="97">
        <v>54.04443277</v>
      </c>
      <c r="P1998" s="97">
        <v>-6.3890644419999996</v>
      </c>
    </row>
    <row r="1999" spans="1:16" x14ac:dyDescent="0.3">
      <c r="A1999" s="97" t="s">
        <v>9493</v>
      </c>
      <c r="B1999" s="97" t="s">
        <v>9494</v>
      </c>
      <c r="C1999" s="97" t="s">
        <v>9494</v>
      </c>
      <c r="D1999" s="97" t="s">
        <v>9495</v>
      </c>
      <c r="E1999" s="97" t="s">
        <v>3080</v>
      </c>
      <c r="F1999" s="97" t="s">
        <v>9496</v>
      </c>
      <c r="G1999" s="97" t="s">
        <v>246</v>
      </c>
      <c r="H1999" s="97" t="s">
        <v>381</v>
      </c>
      <c r="I1999" s="97" t="s">
        <v>9497</v>
      </c>
      <c r="J1999" s="97" t="s">
        <v>383</v>
      </c>
      <c r="K1999" s="97">
        <v>265046.34399999998</v>
      </c>
      <c r="L1999" s="97">
        <v>289850.75</v>
      </c>
      <c r="M1999" s="97">
        <v>664983.53799999994</v>
      </c>
      <c r="N1999" s="97">
        <v>789865.36439999996</v>
      </c>
      <c r="O1999" s="97">
        <v>53.854182360000003</v>
      </c>
      <c r="P1999" s="97">
        <v>-7.0122865939999999</v>
      </c>
    </row>
    <row r="2000" spans="1:16" x14ac:dyDescent="0.3">
      <c r="A2000" s="97" t="s">
        <v>9498</v>
      </c>
      <c r="B2000" s="97" t="s">
        <v>9499</v>
      </c>
      <c r="C2000" s="97" t="s">
        <v>9499</v>
      </c>
      <c r="D2000" s="97" t="s">
        <v>459</v>
      </c>
      <c r="E2000" s="97" t="s">
        <v>275</v>
      </c>
      <c r="F2000" s="97"/>
      <c r="G2000" s="97"/>
      <c r="H2000" s="97" t="s">
        <v>321</v>
      </c>
      <c r="I2000" s="97" t="s">
        <v>9500</v>
      </c>
      <c r="J2000" s="97" t="s">
        <v>323</v>
      </c>
      <c r="K2000" s="97">
        <v>198619.56299999999</v>
      </c>
      <c r="L2000" s="97">
        <v>241761.34400000001</v>
      </c>
      <c r="M2000" s="97">
        <v>598570.81070000003</v>
      </c>
      <c r="N2000" s="97">
        <v>741786.67370000004</v>
      </c>
      <c r="O2000" s="97">
        <v>53.426186960000003</v>
      </c>
      <c r="P2000" s="97">
        <v>-8.021503762</v>
      </c>
    </row>
    <row r="2001" spans="1:16" x14ac:dyDescent="0.3">
      <c r="A2001" s="97" t="s">
        <v>9501</v>
      </c>
      <c r="B2001" s="97" t="s">
        <v>9502</v>
      </c>
      <c r="C2001" s="97" t="s">
        <v>9502</v>
      </c>
      <c r="D2001" s="97" t="s">
        <v>428</v>
      </c>
      <c r="E2001" s="97" t="s">
        <v>158</v>
      </c>
      <c r="F2001" s="97"/>
      <c r="G2001" s="97"/>
      <c r="H2001" s="97" t="s">
        <v>159</v>
      </c>
      <c r="I2001" s="97" t="s">
        <v>9503</v>
      </c>
      <c r="J2001" s="97" t="s">
        <v>430</v>
      </c>
      <c r="K2001" s="97">
        <v>216165.46900000001</v>
      </c>
      <c r="L2001" s="97">
        <v>162568.25</v>
      </c>
      <c r="M2001" s="97">
        <v>616112.51269999996</v>
      </c>
      <c r="N2001" s="97">
        <v>662610.54650000005</v>
      </c>
      <c r="O2001" s="97">
        <v>52.714365899999997</v>
      </c>
      <c r="P2001" s="97">
        <v>-7.7615336599999996</v>
      </c>
    </row>
    <row r="2002" spans="1:16" x14ac:dyDescent="0.3">
      <c r="A2002" s="97" t="s">
        <v>9504</v>
      </c>
      <c r="B2002" s="97" t="s">
        <v>280</v>
      </c>
      <c r="C2002" s="97" t="s">
        <v>9505</v>
      </c>
      <c r="D2002" s="97" t="s">
        <v>9506</v>
      </c>
      <c r="E2002" s="97" t="s">
        <v>7746</v>
      </c>
      <c r="F2002" s="97" t="s">
        <v>593</v>
      </c>
      <c r="G2002" s="97"/>
      <c r="H2002" s="97" t="s">
        <v>594</v>
      </c>
      <c r="I2002" s="97" t="s">
        <v>9507</v>
      </c>
      <c r="J2002" s="97" t="s">
        <v>596</v>
      </c>
      <c r="K2002" s="97">
        <v>220369.891</v>
      </c>
      <c r="L2002" s="97">
        <v>213761.43799999999</v>
      </c>
      <c r="M2002" s="97">
        <v>620316.30339999998</v>
      </c>
      <c r="N2002" s="97">
        <v>713792.68370000005</v>
      </c>
      <c r="O2002" s="97">
        <v>53.17421942</v>
      </c>
      <c r="P2002" s="97">
        <v>-7.6961118380000002</v>
      </c>
    </row>
    <row r="2003" spans="1:16" x14ac:dyDescent="0.3">
      <c r="A2003" s="97" t="s">
        <v>9508</v>
      </c>
      <c r="B2003" s="97" t="s">
        <v>1496</v>
      </c>
      <c r="C2003" s="97" t="s">
        <v>9509</v>
      </c>
      <c r="D2003" s="97" t="s">
        <v>9510</v>
      </c>
      <c r="E2003" s="97" t="s">
        <v>9511</v>
      </c>
      <c r="F2003" s="97"/>
      <c r="G2003" s="97"/>
      <c r="H2003" s="97" t="s">
        <v>123</v>
      </c>
      <c r="I2003" s="97" t="s">
        <v>9512</v>
      </c>
      <c r="J2003" s="97" t="s">
        <v>125</v>
      </c>
      <c r="K2003" s="97">
        <v>271721.59399999998</v>
      </c>
      <c r="L2003" s="97">
        <v>340444.90600000002</v>
      </c>
      <c r="M2003" s="97">
        <v>671657.61910000001</v>
      </c>
      <c r="N2003" s="97">
        <v>840448.58440000005</v>
      </c>
      <c r="O2003" s="97">
        <v>54.307753210000001</v>
      </c>
      <c r="P2003" s="97">
        <v>-6.8988990220000002</v>
      </c>
    </row>
    <row r="2004" spans="1:16" x14ac:dyDescent="0.3">
      <c r="A2004" s="97" t="s">
        <v>9513</v>
      </c>
      <c r="B2004" s="97" t="s">
        <v>9514</v>
      </c>
      <c r="C2004" s="97" t="s">
        <v>9515</v>
      </c>
      <c r="D2004" s="97" t="s">
        <v>459</v>
      </c>
      <c r="E2004" s="97" t="s">
        <v>275</v>
      </c>
      <c r="F2004" s="97"/>
      <c r="G2004" s="97"/>
      <c r="H2004" s="97" t="s">
        <v>276</v>
      </c>
      <c r="I2004" s="97" t="s">
        <v>9516</v>
      </c>
      <c r="J2004" s="97" t="s">
        <v>278</v>
      </c>
      <c r="K2004" s="97">
        <v>203879.78700000001</v>
      </c>
      <c r="L2004" s="97">
        <v>241130.6</v>
      </c>
      <c r="M2004" s="97">
        <v>603829.89820000005</v>
      </c>
      <c r="N2004" s="97">
        <v>741156.03740000003</v>
      </c>
      <c r="O2004" s="97">
        <v>53.42050759</v>
      </c>
      <c r="P2004" s="97">
        <v>-7.9423825450000001</v>
      </c>
    </row>
    <row r="2005" spans="1:16" x14ac:dyDescent="0.3">
      <c r="A2005" s="97" t="s">
        <v>9517</v>
      </c>
      <c r="B2005" s="97" t="s">
        <v>9518</v>
      </c>
      <c r="C2005" s="97" t="s">
        <v>9519</v>
      </c>
      <c r="D2005" s="97" t="s">
        <v>9520</v>
      </c>
      <c r="E2005" s="97" t="s">
        <v>9521</v>
      </c>
      <c r="F2005" s="97"/>
      <c r="G2005" s="97"/>
      <c r="H2005" s="97" t="s">
        <v>594</v>
      </c>
      <c r="I2005" s="97" t="s">
        <v>9522</v>
      </c>
      <c r="J2005" s="97" t="s">
        <v>596</v>
      </c>
      <c r="K2005" s="97">
        <v>226092.66399999999</v>
      </c>
      <c r="L2005" s="97">
        <v>232421.62100000001</v>
      </c>
      <c r="M2005" s="97">
        <v>626037.94339999999</v>
      </c>
      <c r="N2005" s="97">
        <v>732448.81599999999</v>
      </c>
      <c r="O2005" s="97">
        <v>53.341630270000003</v>
      </c>
      <c r="P2005" s="97">
        <v>-7.6090043720000002</v>
      </c>
    </row>
    <row r="2006" spans="1:16" x14ac:dyDescent="0.3">
      <c r="A2006" s="97" t="s">
        <v>9523</v>
      </c>
      <c r="B2006" s="97" t="s">
        <v>9524</v>
      </c>
      <c r="C2006" s="97" t="s">
        <v>9525</v>
      </c>
      <c r="D2006" s="97" t="s">
        <v>9526</v>
      </c>
      <c r="E2006" s="97" t="s">
        <v>1216</v>
      </c>
      <c r="F2006" s="97" t="s">
        <v>9527</v>
      </c>
      <c r="G2006" s="97"/>
      <c r="H2006" s="97" t="s">
        <v>290</v>
      </c>
      <c r="I2006" s="97" t="s">
        <v>9528</v>
      </c>
      <c r="J2006" s="97" t="s">
        <v>292</v>
      </c>
      <c r="K2006" s="97">
        <v>326981.19</v>
      </c>
      <c r="L2006" s="97">
        <v>217082.497</v>
      </c>
      <c r="M2006" s="97">
        <v>726904.65509999997</v>
      </c>
      <c r="N2006" s="97">
        <v>717112.45920000004</v>
      </c>
      <c r="O2006" s="97">
        <v>53.189308070000003</v>
      </c>
      <c r="P2006" s="97">
        <v>-6.1010179850000004</v>
      </c>
    </row>
    <row r="2007" spans="1:16" x14ac:dyDescent="0.3">
      <c r="A2007" s="97" t="s">
        <v>9529</v>
      </c>
      <c r="B2007" s="97" t="s">
        <v>9530</v>
      </c>
      <c r="C2007" s="97" t="s">
        <v>9531</v>
      </c>
      <c r="D2007" s="97" t="s">
        <v>9532</v>
      </c>
      <c r="E2007" s="97" t="s">
        <v>611</v>
      </c>
      <c r="F2007" s="97"/>
      <c r="G2007" s="97"/>
      <c r="H2007" s="97" t="s">
        <v>612</v>
      </c>
      <c r="I2007" s="97" t="s">
        <v>9533</v>
      </c>
      <c r="J2007" s="97" t="s">
        <v>614</v>
      </c>
      <c r="K2007" s="97">
        <v>106244.07</v>
      </c>
      <c r="L2007" s="97">
        <v>188084.016</v>
      </c>
      <c r="M2007" s="97">
        <v>506214.93040000001</v>
      </c>
      <c r="N2007" s="97">
        <v>688121.4081</v>
      </c>
      <c r="O2007" s="97">
        <v>52.935700490000002</v>
      </c>
      <c r="P2007" s="97">
        <v>-9.3951334240000008</v>
      </c>
    </row>
    <row r="2008" spans="1:16" x14ac:dyDescent="0.3">
      <c r="A2008" s="97" t="s">
        <v>9534</v>
      </c>
      <c r="B2008" s="97" t="s">
        <v>9535</v>
      </c>
      <c r="C2008" s="97" t="s">
        <v>9535</v>
      </c>
      <c r="D2008" s="97" t="s">
        <v>9536</v>
      </c>
      <c r="E2008" s="97" t="s">
        <v>8114</v>
      </c>
      <c r="F2008" s="97" t="s">
        <v>8115</v>
      </c>
      <c r="G2008" s="97"/>
      <c r="H2008" s="97" t="s">
        <v>175</v>
      </c>
      <c r="I2008" s="97" t="s">
        <v>9537</v>
      </c>
      <c r="J2008" s="97" t="s">
        <v>184</v>
      </c>
      <c r="K2008" s="97">
        <v>309594.09399999998</v>
      </c>
      <c r="L2008" s="97">
        <v>227907.33199999999</v>
      </c>
      <c r="M2008" s="97">
        <v>709521.36199999996</v>
      </c>
      <c r="N2008" s="97">
        <v>727935.05449999997</v>
      </c>
      <c r="O2008" s="97">
        <v>53.290392959999998</v>
      </c>
      <c r="P2008" s="97">
        <v>-6.357293651</v>
      </c>
    </row>
    <row r="2009" spans="1:16" x14ac:dyDescent="0.3">
      <c r="A2009" s="97" t="s">
        <v>9538</v>
      </c>
      <c r="B2009" s="97" t="s">
        <v>9539</v>
      </c>
      <c r="C2009" s="97" t="s">
        <v>9540</v>
      </c>
      <c r="D2009" s="97" t="s">
        <v>9541</v>
      </c>
      <c r="E2009" s="97" t="s">
        <v>9542</v>
      </c>
      <c r="F2009" s="97" t="s">
        <v>4943</v>
      </c>
      <c r="G2009" s="97"/>
      <c r="H2009" s="97" t="s">
        <v>175</v>
      </c>
      <c r="I2009" s="97" t="s">
        <v>9543</v>
      </c>
      <c r="J2009" s="97" t="s">
        <v>177</v>
      </c>
      <c r="K2009" s="97">
        <v>323787.53100000002</v>
      </c>
      <c r="L2009" s="97">
        <v>250785.859</v>
      </c>
      <c r="M2009" s="97">
        <v>723711.86300000001</v>
      </c>
      <c r="N2009" s="97">
        <v>750808.5773</v>
      </c>
      <c r="O2009" s="97">
        <v>53.492725249999999</v>
      </c>
      <c r="P2009" s="97">
        <v>-6.1356074969999996</v>
      </c>
    </row>
    <row r="2010" spans="1:16" x14ac:dyDescent="0.3">
      <c r="A2010" s="97" t="s">
        <v>9544</v>
      </c>
      <c r="B2010" s="97" t="s">
        <v>1705</v>
      </c>
      <c r="C2010" s="97" t="s">
        <v>9545</v>
      </c>
      <c r="D2010" s="97" t="s">
        <v>9546</v>
      </c>
      <c r="E2010" s="97" t="s">
        <v>223</v>
      </c>
      <c r="F2010" s="97" t="s">
        <v>246</v>
      </c>
      <c r="G2010" s="97"/>
      <c r="H2010" s="97" t="s">
        <v>247</v>
      </c>
      <c r="I2010" s="97" t="s">
        <v>9547</v>
      </c>
      <c r="J2010" s="97" t="s">
        <v>249</v>
      </c>
      <c r="K2010" s="97">
        <v>308995.06300000002</v>
      </c>
      <c r="L2010" s="97">
        <v>267183.15600000002</v>
      </c>
      <c r="M2010" s="97">
        <v>708922.66879999998</v>
      </c>
      <c r="N2010" s="97">
        <v>767202.4203</v>
      </c>
      <c r="O2010" s="97">
        <v>53.64325728</v>
      </c>
      <c r="P2010" s="97">
        <v>-6.352665343</v>
      </c>
    </row>
    <row r="2011" spans="1:16" x14ac:dyDescent="0.3">
      <c r="A2011" s="97" t="s">
        <v>9548</v>
      </c>
      <c r="B2011" s="97" t="s">
        <v>9549</v>
      </c>
      <c r="C2011" s="97" t="s">
        <v>9549</v>
      </c>
      <c r="D2011" s="97" t="s">
        <v>4645</v>
      </c>
      <c r="E2011" s="97" t="s">
        <v>449</v>
      </c>
      <c r="F2011" s="97"/>
      <c r="G2011" s="97"/>
      <c r="H2011" s="97" t="s">
        <v>151</v>
      </c>
      <c r="I2011" s="97" t="s">
        <v>9550</v>
      </c>
      <c r="J2011" s="97" t="s">
        <v>153</v>
      </c>
      <c r="K2011" s="97">
        <v>65160.476999999999</v>
      </c>
      <c r="L2011" s="97">
        <v>89184.25</v>
      </c>
      <c r="M2011" s="97">
        <v>465139.64840000001</v>
      </c>
      <c r="N2011" s="97">
        <v>589243.17509999999</v>
      </c>
      <c r="O2011" s="97">
        <v>52.03875214</v>
      </c>
      <c r="P2011" s="97">
        <v>-9.9658059950000002</v>
      </c>
    </row>
    <row r="2012" spans="1:16" x14ac:dyDescent="0.3">
      <c r="A2012" s="97" t="s">
        <v>9551</v>
      </c>
      <c r="B2012" s="97" t="s">
        <v>9552</v>
      </c>
      <c r="C2012" s="97" t="s">
        <v>9553</v>
      </c>
      <c r="D2012" s="97" t="s">
        <v>9554</v>
      </c>
      <c r="E2012" s="97" t="s">
        <v>9555</v>
      </c>
      <c r="F2012" s="97" t="s">
        <v>2067</v>
      </c>
      <c r="G2012" s="97" t="s">
        <v>2068</v>
      </c>
      <c r="H2012" s="97" t="s">
        <v>175</v>
      </c>
      <c r="I2012" s="97" t="s">
        <v>9556</v>
      </c>
      <c r="J2012" s="97" t="s">
        <v>198</v>
      </c>
      <c r="K2012" s="97">
        <v>316744.44699999999</v>
      </c>
      <c r="L2012" s="97">
        <v>236957.61799999999</v>
      </c>
      <c r="M2012" s="97">
        <v>716670.22279999999</v>
      </c>
      <c r="N2012" s="97">
        <v>736983.35279999999</v>
      </c>
      <c r="O2012" s="97">
        <v>53.370146939999998</v>
      </c>
      <c r="P2012" s="97">
        <v>-6.2467911880000004</v>
      </c>
    </row>
    <row r="2013" spans="1:16" x14ac:dyDescent="0.3">
      <c r="A2013" s="97" t="s">
        <v>9557</v>
      </c>
      <c r="B2013" s="97" t="s">
        <v>9558</v>
      </c>
      <c r="C2013" s="97" t="s">
        <v>9559</v>
      </c>
      <c r="D2013" s="97" t="s">
        <v>9560</v>
      </c>
      <c r="E2013" s="97" t="s">
        <v>436</v>
      </c>
      <c r="F2013" s="97"/>
      <c r="G2013" s="97"/>
      <c r="H2013" s="97" t="s">
        <v>437</v>
      </c>
      <c r="I2013" s="97" t="s">
        <v>9561</v>
      </c>
      <c r="J2013" s="97" t="s">
        <v>439</v>
      </c>
      <c r="K2013" s="97">
        <v>177133.516</v>
      </c>
      <c r="L2013" s="97">
        <v>376094.25</v>
      </c>
      <c r="M2013" s="97">
        <v>577090.10869999998</v>
      </c>
      <c r="N2013" s="97">
        <v>876090.74970000004</v>
      </c>
      <c r="O2013" s="97">
        <v>54.63251159</v>
      </c>
      <c r="P2013" s="97">
        <v>-8.3548294599999995</v>
      </c>
    </row>
    <row r="2014" spans="1:16" x14ac:dyDescent="0.3">
      <c r="A2014" s="97" t="s">
        <v>9562</v>
      </c>
      <c r="B2014" s="97" t="s">
        <v>9563</v>
      </c>
      <c r="C2014" s="97" t="s">
        <v>9564</v>
      </c>
      <c r="D2014" s="97" t="s">
        <v>9565</v>
      </c>
      <c r="E2014" s="97" t="s">
        <v>3493</v>
      </c>
      <c r="F2014" s="97"/>
      <c r="G2014" s="97"/>
      <c r="H2014" s="97" t="s">
        <v>138</v>
      </c>
      <c r="I2014" s="97" t="s">
        <v>9566</v>
      </c>
      <c r="J2014" s="97" t="s">
        <v>140</v>
      </c>
      <c r="K2014" s="97">
        <v>172697</v>
      </c>
      <c r="L2014" s="97">
        <v>74103.608999999997</v>
      </c>
      <c r="M2014" s="97">
        <v>572652.92819999997</v>
      </c>
      <c r="N2014" s="97">
        <v>574165.19440000004</v>
      </c>
      <c r="O2014" s="97">
        <v>51.918943820000003</v>
      </c>
      <c r="P2014" s="97">
        <v>-8.3975473469999997</v>
      </c>
    </row>
    <row r="2015" spans="1:16" x14ac:dyDescent="0.3">
      <c r="A2015" s="97" t="s">
        <v>9567</v>
      </c>
      <c r="B2015" s="97" t="s">
        <v>9568</v>
      </c>
      <c r="C2015" s="97" t="s">
        <v>9569</v>
      </c>
      <c r="D2015" s="97" t="s">
        <v>9570</v>
      </c>
      <c r="E2015" s="97" t="s">
        <v>166</v>
      </c>
      <c r="F2015" s="97"/>
      <c r="G2015" s="97"/>
      <c r="H2015" s="97" t="s">
        <v>167</v>
      </c>
      <c r="I2015" s="97" t="s">
        <v>9571</v>
      </c>
      <c r="J2015" s="97" t="s">
        <v>169</v>
      </c>
      <c r="K2015" s="97">
        <v>272598.46399999998</v>
      </c>
      <c r="L2015" s="97">
        <v>176948.05100000001</v>
      </c>
      <c r="M2015" s="97">
        <v>672533.42949999997</v>
      </c>
      <c r="N2015" s="97">
        <v>676986.94810000004</v>
      </c>
      <c r="O2015" s="97">
        <v>52.838936490000002</v>
      </c>
      <c r="P2015" s="97">
        <v>-6.9234147019999996</v>
      </c>
    </row>
    <row r="2016" spans="1:16" x14ac:dyDescent="0.3">
      <c r="A2016" s="97" t="s">
        <v>9572</v>
      </c>
      <c r="B2016" s="97" t="s">
        <v>9573</v>
      </c>
      <c r="C2016" s="97" t="s">
        <v>9574</v>
      </c>
      <c r="D2016" s="97" t="s">
        <v>9575</v>
      </c>
      <c r="E2016" s="97" t="s">
        <v>9576</v>
      </c>
      <c r="F2016" s="97" t="s">
        <v>5766</v>
      </c>
      <c r="G2016" s="97"/>
      <c r="H2016" s="97" t="s">
        <v>540</v>
      </c>
      <c r="I2016" s="97" t="s">
        <v>9577</v>
      </c>
      <c r="J2016" s="97" t="s">
        <v>542</v>
      </c>
      <c r="K2016" s="97">
        <v>128999.469</v>
      </c>
      <c r="L2016" s="97">
        <v>125385.633</v>
      </c>
      <c r="M2016" s="97">
        <v>528965.08700000006</v>
      </c>
      <c r="N2016" s="97">
        <v>625436.41</v>
      </c>
      <c r="O2016" s="97">
        <v>52.375874940000003</v>
      </c>
      <c r="P2016" s="97">
        <v>-9.0432792240000008</v>
      </c>
    </row>
    <row r="2017" spans="1:16" x14ac:dyDescent="0.3">
      <c r="A2017" s="97" t="s">
        <v>9578</v>
      </c>
      <c r="B2017" s="97" t="s">
        <v>9579</v>
      </c>
      <c r="C2017" s="97" t="s">
        <v>9580</v>
      </c>
      <c r="D2017" s="97" t="s">
        <v>9581</v>
      </c>
      <c r="E2017" s="97" t="s">
        <v>9582</v>
      </c>
      <c r="F2017" s="97"/>
      <c r="G2017" s="97"/>
      <c r="H2017" s="97" t="s">
        <v>138</v>
      </c>
      <c r="I2017" s="97" t="s">
        <v>9583</v>
      </c>
      <c r="J2017" s="97" t="s">
        <v>140</v>
      </c>
      <c r="K2017" s="97">
        <v>161091.891</v>
      </c>
      <c r="L2017" s="97">
        <v>66972.929999999993</v>
      </c>
      <c r="M2017" s="97">
        <v>561050.27949999995</v>
      </c>
      <c r="N2017" s="97">
        <v>567036.11419999995</v>
      </c>
      <c r="O2017" s="97">
        <v>51.854172089999999</v>
      </c>
      <c r="P2017" s="97">
        <v>-8.5654041169999999</v>
      </c>
    </row>
    <row r="2018" spans="1:16" x14ac:dyDescent="0.3">
      <c r="A2018" s="97" t="s">
        <v>9584</v>
      </c>
      <c r="B2018" s="97" t="s">
        <v>608</v>
      </c>
      <c r="C2018" s="97" t="s">
        <v>9585</v>
      </c>
      <c r="D2018" s="97" t="s">
        <v>9586</v>
      </c>
      <c r="E2018" s="97" t="s">
        <v>8428</v>
      </c>
      <c r="F2018" s="97" t="s">
        <v>246</v>
      </c>
      <c r="G2018" s="97"/>
      <c r="H2018" s="97" t="s">
        <v>247</v>
      </c>
      <c r="I2018" s="97" t="s">
        <v>9587</v>
      </c>
      <c r="J2018" s="97" t="s">
        <v>249</v>
      </c>
      <c r="K2018" s="97">
        <v>267441.71899999998</v>
      </c>
      <c r="L2018" s="97">
        <v>257127.82800000001</v>
      </c>
      <c r="M2018" s="97">
        <v>667378.22270000004</v>
      </c>
      <c r="N2018" s="97">
        <v>757149.47970000003</v>
      </c>
      <c r="O2018" s="97">
        <v>53.55992655</v>
      </c>
      <c r="P2018" s="97">
        <v>-6.9830085119999996</v>
      </c>
    </row>
    <row r="2019" spans="1:16" x14ac:dyDescent="0.3">
      <c r="A2019" s="97" t="s">
        <v>9588</v>
      </c>
      <c r="B2019" s="97" t="s">
        <v>9589</v>
      </c>
      <c r="C2019" s="97" t="s">
        <v>9589</v>
      </c>
      <c r="D2019" s="97" t="s">
        <v>9590</v>
      </c>
      <c r="E2019" s="97" t="s">
        <v>9591</v>
      </c>
      <c r="F2019" s="97" t="s">
        <v>8483</v>
      </c>
      <c r="G2019" s="97"/>
      <c r="H2019" s="97" t="s">
        <v>203</v>
      </c>
      <c r="I2019" s="97" t="s">
        <v>9592</v>
      </c>
      <c r="J2019" s="97" t="s">
        <v>205</v>
      </c>
      <c r="K2019" s="97">
        <v>279439.90600000002</v>
      </c>
      <c r="L2019" s="97">
        <v>224727.45300000001</v>
      </c>
      <c r="M2019" s="97">
        <v>679373.65249999997</v>
      </c>
      <c r="N2019" s="97">
        <v>724756.02099999995</v>
      </c>
      <c r="O2019" s="97">
        <v>53.267199269999999</v>
      </c>
      <c r="P2019" s="97">
        <v>-6.8101443509999999</v>
      </c>
    </row>
    <row r="2020" spans="1:16" x14ac:dyDescent="0.3">
      <c r="A2020" s="97" t="s">
        <v>9593</v>
      </c>
      <c r="B2020" s="97" t="s">
        <v>9594</v>
      </c>
      <c r="C2020" s="97" t="s">
        <v>9595</v>
      </c>
      <c r="D2020" s="97" t="s">
        <v>9596</v>
      </c>
      <c r="E2020" s="97" t="s">
        <v>934</v>
      </c>
      <c r="F2020" s="97"/>
      <c r="G2020" s="97"/>
      <c r="H2020" s="97" t="s">
        <v>138</v>
      </c>
      <c r="I2020" s="97" t="s">
        <v>9597</v>
      </c>
      <c r="J2020" s="97" t="s">
        <v>140</v>
      </c>
      <c r="K2020" s="97">
        <v>148579.45300000001</v>
      </c>
      <c r="L2020" s="97">
        <v>54076.078000000001</v>
      </c>
      <c r="M2020" s="97">
        <v>548540.46569999994</v>
      </c>
      <c r="N2020" s="97">
        <v>554142.1078</v>
      </c>
      <c r="O2020" s="97">
        <v>51.737261070000002</v>
      </c>
      <c r="P2020" s="97">
        <v>-8.7450726050000007</v>
      </c>
    </row>
    <row r="2021" spans="1:16" x14ac:dyDescent="0.3">
      <c r="A2021" s="97" t="s">
        <v>9598</v>
      </c>
      <c r="B2021" s="97" t="s">
        <v>9599</v>
      </c>
      <c r="C2021" s="97" t="s">
        <v>9600</v>
      </c>
      <c r="D2021" s="97" t="s">
        <v>9601</v>
      </c>
      <c r="E2021" s="97" t="s">
        <v>320</v>
      </c>
      <c r="F2021" s="97"/>
      <c r="G2021" s="97"/>
      <c r="H2021" s="97" t="s">
        <v>321</v>
      </c>
      <c r="I2021" s="97" t="s">
        <v>9602</v>
      </c>
      <c r="J2021" s="97" t="s">
        <v>323</v>
      </c>
      <c r="K2021" s="97">
        <v>197373.18799999999</v>
      </c>
      <c r="L2021" s="97">
        <v>281672.06300000002</v>
      </c>
      <c r="M2021" s="97">
        <v>597324.91760000004</v>
      </c>
      <c r="N2021" s="97">
        <v>781688.8003</v>
      </c>
      <c r="O2021" s="97">
        <v>53.784763859999998</v>
      </c>
      <c r="P2021" s="97">
        <v>-8.0405920030000004</v>
      </c>
    </row>
    <row r="2022" spans="1:16" x14ac:dyDescent="0.3">
      <c r="A2022" s="97" t="s">
        <v>9603</v>
      </c>
      <c r="B2022" s="97" t="s">
        <v>9604</v>
      </c>
      <c r="C2022" s="97" t="s">
        <v>9605</v>
      </c>
      <c r="D2022" s="97" t="s">
        <v>4369</v>
      </c>
      <c r="E2022" s="97" t="s">
        <v>269</v>
      </c>
      <c r="F2022" s="97" t="s">
        <v>261</v>
      </c>
      <c r="G2022" s="97"/>
      <c r="H2022" s="97" t="s">
        <v>262</v>
      </c>
      <c r="I2022" s="97" t="s">
        <v>9606</v>
      </c>
      <c r="J2022" s="97" t="s">
        <v>264</v>
      </c>
      <c r="K2022" s="97">
        <v>237079.06299999999</v>
      </c>
      <c r="L2022" s="97">
        <v>181316.516</v>
      </c>
      <c r="M2022" s="97">
        <v>637021.70250000001</v>
      </c>
      <c r="N2022" s="97">
        <v>681354.6618</v>
      </c>
      <c r="O2022" s="97">
        <v>52.881799710000003</v>
      </c>
      <c r="P2022" s="97">
        <v>-7.4499660910000003</v>
      </c>
    </row>
    <row r="2023" spans="1:16" x14ac:dyDescent="0.3">
      <c r="A2023" s="97" t="s">
        <v>9607</v>
      </c>
      <c r="B2023" s="97" t="s">
        <v>9608</v>
      </c>
      <c r="C2023" s="97" t="s">
        <v>9608</v>
      </c>
      <c r="D2023" s="97" t="s">
        <v>9609</v>
      </c>
      <c r="E2023" s="97" t="s">
        <v>9610</v>
      </c>
      <c r="F2023" s="97" t="s">
        <v>2544</v>
      </c>
      <c r="G2023" s="97"/>
      <c r="H2023" s="97" t="s">
        <v>290</v>
      </c>
      <c r="I2023" s="97" t="s">
        <v>9611</v>
      </c>
      <c r="J2023" s="97" t="s">
        <v>292</v>
      </c>
      <c r="K2023" s="97">
        <v>299269.43800000002</v>
      </c>
      <c r="L2023" s="97">
        <v>186082.67199999999</v>
      </c>
      <c r="M2023" s="97">
        <v>699198.70750000002</v>
      </c>
      <c r="N2023" s="97">
        <v>686119.45940000005</v>
      </c>
      <c r="O2023" s="97">
        <v>52.916741270000003</v>
      </c>
      <c r="P2023" s="97">
        <v>-6.5249740259999998</v>
      </c>
    </row>
    <row r="2024" spans="1:16" x14ac:dyDescent="0.3">
      <c r="A2024" s="97" t="s">
        <v>9612</v>
      </c>
      <c r="B2024" s="97" t="s">
        <v>9613</v>
      </c>
      <c r="C2024" s="97" t="s">
        <v>9614</v>
      </c>
      <c r="D2024" s="97" t="s">
        <v>9615</v>
      </c>
      <c r="E2024" s="97" t="s">
        <v>455</v>
      </c>
      <c r="F2024" s="97" t="s">
        <v>158</v>
      </c>
      <c r="G2024" s="97"/>
      <c r="H2024" s="97" t="s">
        <v>159</v>
      </c>
      <c r="I2024" s="97" t="s">
        <v>9616</v>
      </c>
      <c r="J2024" s="97" t="s">
        <v>430</v>
      </c>
      <c r="K2024" s="97">
        <v>213568.109</v>
      </c>
      <c r="L2024" s="97">
        <v>188700.95300000001</v>
      </c>
      <c r="M2024" s="97">
        <v>613515.85230000003</v>
      </c>
      <c r="N2024" s="97">
        <v>688737.63399999996</v>
      </c>
      <c r="O2024" s="97">
        <v>52.949258159999999</v>
      </c>
      <c r="P2024" s="97">
        <v>-7.7988825400000001</v>
      </c>
    </row>
    <row r="2025" spans="1:16" x14ac:dyDescent="0.3">
      <c r="A2025" s="97" t="s">
        <v>9617</v>
      </c>
      <c r="B2025" s="97" t="s">
        <v>9618</v>
      </c>
      <c r="C2025" s="97" t="s">
        <v>9619</v>
      </c>
      <c r="D2025" s="97" t="s">
        <v>9620</v>
      </c>
      <c r="E2025" s="97" t="s">
        <v>3529</v>
      </c>
      <c r="F2025" s="97" t="s">
        <v>706</v>
      </c>
      <c r="G2025" s="97"/>
      <c r="H2025" s="97" t="s">
        <v>307</v>
      </c>
      <c r="I2025" s="97" t="s">
        <v>9621</v>
      </c>
      <c r="J2025" s="97" t="s">
        <v>309</v>
      </c>
      <c r="K2025" s="97">
        <v>183783.31299999999</v>
      </c>
      <c r="L2025" s="97">
        <v>215308.06299999999</v>
      </c>
      <c r="M2025" s="97">
        <v>583737.6152</v>
      </c>
      <c r="N2025" s="97">
        <v>715339.1716</v>
      </c>
      <c r="O2025" s="97">
        <v>53.188257100000001</v>
      </c>
      <c r="P2025" s="97">
        <v>-8.2433295849999997</v>
      </c>
    </row>
    <row r="2026" spans="1:16" x14ac:dyDescent="0.3">
      <c r="A2026" s="97" t="s">
        <v>9622</v>
      </c>
      <c r="B2026" s="97" t="s">
        <v>5029</v>
      </c>
      <c r="C2026" s="97" t="s">
        <v>9623</v>
      </c>
      <c r="D2026" s="97" t="s">
        <v>386</v>
      </c>
      <c r="E2026" s="97" t="s">
        <v>455</v>
      </c>
      <c r="F2026" s="97" t="s">
        <v>158</v>
      </c>
      <c r="G2026" s="97"/>
      <c r="H2026" s="97" t="s">
        <v>159</v>
      </c>
      <c r="I2026" s="97" t="s">
        <v>9624</v>
      </c>
      <c r="J2026" s="97" t="s">
        <v>430</v>
      </c>
      <c r="K2026" s="97">
        <v>194292.484</v>
      </c>
      <c r="L2026" s="97">
        <v>198848.375</v>
      </c>
      <c r="M2026" s="97">
        <v>594244.43389999995</v>
      </c>
      <c r="N2026" s="97">
        <v>698882.97329999995</v>
      </c>
      <c r="O2026" s="97">
        <v>53.040578179999997</v>
      </c>
      <c r="P2026" s="97">
        <v>-8.085824315</v>
      </c>
    </row>
    <row r="2027" spans="1:16" x14ac:dyDescent="0.3">
      <c r="A2027" s="97" t="s">
        <v>9625</v>
      </c>
      <c r="B2027" s="97" t="s">
        <v>9626</v>
      </c>
      <c r="C2027" s="97" t="s">
        <v>9626</v>
      </c>
      <c r="D2027" s="97" t="s">
        <v>9627</v>
      </c>
      <c r="E2027" s="97" t="s">
        <v>9628</v>
      </c>
      <c r="F2027" s="97" t="s">
        <v>137</v>
      </c>
      <c r="G2027" s="97"/>
      <c r="H2027" s="97" t="s">
        <v>138</v>
      </c>
      <c r="I2027" s="97" t="s">
        <v>9629</v>
      </c>
      <c r="J2027" s="97" t="s">
        <v>140</v>
      </c>
      <c r="K2027" s="97">
        <v>144956.859</v>
      </c>
      <c r="L2027" s="97">
        <v>47231.684000000001</v>
      </c>
      <c r="M2027" s="97">
        <v>544918.61439999996</v>
      </c>
      <c r="N2027" s="97">
        <v>547299.20759999997</v>
      </c>
      <c r="O2027" s="97">
        <v>51.675409119999998</v>
      </c>
      <c r="P2027" s="97">
        <v>-8.796426555</v>
      </c>
    </row>
    <row r="2028" spans="1:16" x14ac:dyDescent="0.3">
      <c r="A2028" s="97" t="s">
        <v>9630</v>
      </c>
      <c r="B2028" s="97" t="s">
        <v>9631</v>
      </c>
      <c r="C2028" s="97" t="s">
        <v>9632</v>
      </c>
      <c r="D2028" s="97" t="s">
        <v>9633</v>
      </c>
      <c r="E2028" s="97" t="s">
        <v>667</v>
      </c>
      <c r="F2028" s="97" t="s">
        <v>246</v>
      </c>
      <c r="G2028" s="97"/>
      <c r="H2028" s="97" t="s">
        <v>203</v>
      </c>
      <c r="I2028" s="97" t="s">
        <v>9634</v>
      </c>
      <c r="J2028" s="97" t="s">
        <v>205</v>
      </c>
      <c r="K2028" s="97">
        <v>273943.46899999998</v>
      </c>
      <c r="L2028" s="97">
        <v>237550.484</v>
      </c>
      <c r="M2028" s="97">
        <v>673878.46779999998</v>
      </c>
      <c r="N2028" s="97">
        <v>737576.31880000001</v>
      </c>
      <c r="O2028" s="97">
        <v>53.383186590000001</v>
      </c>
      <c r="P2028" s="97">
        <v>-6.8895154979999997</v>
      </c>
    </row>
    <row r="2029" spans="1:16" x14ac:dyDescent="0.3">
      <c r="A2029" s="97" t="s">
        <v>9635</v>
      </c>
      <c r="B2029" s="97" t="s">
        <v>3279</v>
      </c>
      <c r="C2029" s="97" t="s">
        <v>9636</v>
      </c>
      <c r="D2029" s="97" t="s">
        <v>9637</v>
      </c>
      <c r="E2029" s="97" t="s">
        <v>9638</v>
      </c>
      <c r="F2029" s="97" t="s">
        <v>436</v>
      </c>
      <c r="G2029" s="97"/>
      <c r="H2029" s="97" t="s">
        <v>437</v>
      </c>
      <c r="I2029" s="97" t="s">
        <v>9639</v>
      </c>
      <c r="J2029" s="97" t="s">
        <v>439</v>
      </c>
      <c r="K2029" s="97">
        <v>242203.06299999999</v>
      </c>
      <c r="L2029" s="97">
        <v>457402.75</v>
      </c>
      <c r="M2029" s="97">
        <v>642146.06779999996</v>
      </c>
      <c r="N2029" s="97">
        <v>957381.38659999997</v>
      </c>
      <c r="O2029" s="97">
        <v>55.361575700000003</v>
      </c>
      <c r="P2029" s="97">
        <v>-7.3352926619999996</v>
      </c>
    </row>
    <row r="2030" spans="1:16" x14ac:dyDescent="0.3">
      <c r="A2030" s="97" t="s">
        <v>9640</v>
      </c>
      <c r="B2030" s="97" t="s">
        <v>9641</v>
      </c>
      <c r="C2030" s="97" t="s">
        <v>9641</v>
      </c>
      <c r="D2030" s="97" t="s">
        <v>9642</v>
      </c>
      <c r="E2030" s="97" t="s">
        <v>9643</v>
      </c>
      <c r="F2030" s="97" t="s">
        <v>6415</v>
      </c>
      <c r="G2030" s="97"/>
      <c r="H2030" s="97" t="s">
        <v>247</v>
      </c>
      <c r="I2030" s="97" t="s">
        <v>9644</v>
      </c>
      <c r="J2030" s="97" t="s">
        <v>249</v>
      </c>
      <c r="K2030" s="97">
        <v>299412.84399999998</v>
      </c>
      <c r="L2030" s="97">
        <v>248407.484</v>
      </c>
      <c r="M2030" s="97">
        <v>699342.41410000005</v>
      </c>
      <c r="N2030" s="97">
        <v>748430.84420000005</v>
      </c>
      <c r="O2030" s="97">
        <v>53.476528020000003</v>
      </c>
      <c r="P2030" s="97">
        <v>-6.5034635290000002</v>
      </c>
    </row>
    <row r="2031" spans="1:16" x14ac:dyDescent="0.3">
      <c r="A2031" s="97" t="s">
        <v>9645</v>
      </c>
      <c r="B2031" s="97" t="s">
        <v>9646</v>
      </c>
      <c r="C2031" s="97" t="s">
        <v>9646</v>
      </c>
      <c r="D2031" s="97" t="s">
        <v>9647</v>
      </c>
      <c r="E2031" s="97" t="s">
        <v>8193</v>
      </c>
      <c r="F2031" s="97" t="s">
        <v>2161</v>
      </c>
      <c r="G2031" s="97"/>
      <c r="H2031" s="97" t="s">
        <v>203</v>
      </c>
      <c r="I2031" s="97" t="s">
        <v>9648</v>
      </c>
      <c r="J2031" s="97" t="s">
        <v>205</v>
      </c>
      <c r="K2031" s="97">
        <v>270764.65600000002</v>
      </c>
      <c r="L2031" s="97">
        <v>232780.40599999999</v>
      </c>
      <c r="M2031" s="97">
        <v>670700.31420000002</v>
      </c>
      <c r="N2031" s="97">
        <v>732807.28529999999</v>
      </c>
      <c r="O2031" s="97">
        <v>53.340769860000002</v>
      </c>
      <c r="P2031" s="97">
        <v>-6.9383436190000003</v>
      </c>
    </row>
    <row r="2032" spans="1:16" x14ac:dyDescent="0.3">
      <c r="A2032" s="97" t="s">
        <v>9649</v>
      </c>
      <c r="B2032" s="97" t="s">
        <v>9650</v>
      </c>
      <c r="C2032" s="97" t="s">
        <v>9651</v>
      </c>
      <c r="D2032" s="97" t="s">
        <v>9652</v>
      </c>
      <c r="E2032" s="97" t="s">
        <v>9653</v>
      </c>
      <c r="F2032" s="97" t="s">
        <v>7031</v>
      </c>
      <c r="G2032" s="97"/>
      <c r="H2032" s="97" t="s">
        <v>175</v>
      </c>
      <c r="I2032" s="97" t="s">
        <v>9654</v>
      </c>
      <c r="J2032" s="97" t="s">
        <v>659</v>
      </c>
      <c r="K2032" s="97">
        <v>322412.592</v>
      </c>
      <c r="L2032" s="97">
        <v>228914.31299999999</v>
      </c>
      <c r="M2032" s="97">
        <v>722337.1041</v>
      </c>
      <c r="N2032" s="97">
        <v>728941.75049999997</v>
      </c>
      <c r="O2032" s="97">
        <v>53.296633929999999</v>
      </c>
      <c r="P2032" s="97">
        <v>-6.164785577</v>
      </c>
    </row>
    <row r="2033" spans="1:16" x14ac:dyDescent="0.3">
      <c r="A2033" s="97" t="s">
        <v>9655</v>
      </c>
      <c r="B2033" s="97" t="s">
        <v>6475</v>
      </c>
      <c r="C2033" s="97" t="s">
        <v>9656</v>
      </c>
      <c r="D2033" s="97" t="s">
        <v>9657</v>
      </c>
      <c r="E2033" s="97" t="s">
        <v>9658</v>
      </c>
      <c r="F2033" s="97" t="s">
        <v>5944</v>
      </c>
      <c r="G2033" s="97"/>
      <c r="H2033" s="97" t="s">
        <v>247</v>
      </c>
      <c r="I2033" s="97" t="s">
        <v>9659</v>
      </c>
      <c r="J2033" s="97" t="s">
        <v>249</v>
      </c>
      <c r="K2033" s="97">
        <v>277948.40600000002</v>
      </c>
      <c r="L2033" s="97">
        <v>249010.78099999999</v>
      </c>
      <c r="M2033" s="97">
        <v>677882.60320000001</v>
      </c>
      <c r="N2033" s="97">
        <v>749034.12549999997</v>
      </c>
      <c r="O2033" s="97">
        <v>53.485559049999999</v>
      </c>
      <c r="P2033" s="97">
        <v>-6.8265090160000002</v>
      </c>
    </row>
    <row r="2034" spans="1:16" x14ac:dyDescent="0.3">
      <c r="A2034" s="97" t="s">
        <v>9660</v>
      </c>
      <c r="B2034" s="97" t="s">
        <v>1705</v>
      </c>
      <c r="C2034" s="97" t="s">
        <v>9661</v>
      </c>
      <c r="D2034" s="97" t="s">
        <v>9662</v>
      </c>
      <c r="E2034" s="97" t="s">
        <v>3960</v>
      </c>
      <c r="F2034" s="97" t="s">
        <v>320</v>
      </c>
      <c r="G2034" s="97"/>
      <c r="H2034" s="97" t="s">
        <v>321</v>
      </c>
      <c r="I2034" s="97" t="s">
        <v>9663</v>
      </c>
      <c r="J2034" s="97" t="s">
        <v>323</v>
      </c>
      <c r="K2034" s="97">
        <v>181841.625</v>
      </c>
      <c r="L2034" s="97">
        <v>308865.46899999998</v>
      </c>
      <c r="M2034" s="97">
        <v>581796.84589999996</v>
      </c>
      <c r="N2034" s="97">
        <v>808876.42980000004</v>
      </c>
      <c r="O2034" s="97">
        <v>54.028759970000003</v>
      </c>
      <c r="P2034" s="97">
        <v>-8.2778314700000006</v>
      </c>
    </row>
    <row r="2035" spans="1:16" x14ac:dyDescent="0.3">
      <c r="A2035" s="97" t="s">
        <v>9664</v>
      </c>
      <c r="B2035" s="97" t="s">
        <v>9665</v>
      </c>
      <c r="C2035" s="97" t="s">
        <v>9666</v>
      </c>
      <c r="D2035" s="97" t="s">
        <v>9667</v>
      </c>
      <c r="E2035" s="97" t="s">
        <v>9668</v>
      </c>
      <c r="F2035" s="97" t="s">
        <v>137</v>
      </c>
      <c r="G2035" s="97"/>
      <c r="H2035" s="97" t="s">
        <v>138</v>
      </c>
      <c r="I2035" s="97" t="s">
        <v>9669</v>
      </c>
      <c r="J2035" s="97" t="s">
        <v>347</v>
      </c>
      <c r="K2035" s="97">
        <v>169930.74600000001</v>
      </c>
      <c r="L2035" s="97">
        <v>72834.214999999997</v>
      </c>
      <c r="M2035" s="97">
        <v>569887.26300000004</v>
      </c>
      <c r="N2035" s="97">
        <v>572896.08880000003</v>
      </c>
      <c r="O2035" s="97">
        <v>51.907393370000001</v>
      </c>
      <c r="P2035" s="97">
        <v>-8.43764</v>
      </c>
    </row>
    <row r="2036" spans="1:16" x14ac:dyDescent="0.3">
      <c r="A2036" s="97" t="s">
        <v>9670</v>
      </c>
      <c r="B2036" s="97" t="s">
        <v>1496</v>
      </c>
      <c r="C2036" s="97" t="s">
        <v>9671</v>
      </c>
      <c r="D2036" s="97" t="s">
        <v>9672</v>
      </c>
      <c r="E2036" s="97" t="s">
        <v>9673</v>
      </c>
      <c r="F2036" s="97" t="s">
        <v>158</v>
      </c>
      <c r="G2036" s="97"/>
      <c r="H2036" s="97" t="s">
        <v>159</v>
      </c>
      <c r="I2036" s="97" t="s">
        <v>9674</v>
      </c>
      <c r="J2036" s="97" t="s">
        <v>161</v>
      </c>
      <c r="K2036" s="97">
        <v>233747.42199999999</v>
      </c>
      <c r="L2036" s="97">
        <v>137246.96900000001</v>
      </c>
      <c r="M2036" s="97">
        <v>633690.54299999995</v>
      </c>
      <c r="N2036" s="97">
        <v>637294.62549999997</v>
      </c>
      <c r="O2036" s="97">
        <v>52.486024890000003</v>
      </c>
      <c r="P2036" s="97">
        <v>-7.5039622909999997</v>
      </c>
    </row>
    <row r="2037" spans="1:16" x14ac:dyDescent="0.3">
      <c r="A2037" s="97" t="s">
        <v>9675</v>
      </c>
      <c r="B2037" s="97" t="s">
        <v>9676</v>
      </c>
      <c r="C2037" s="97" t="s">
        <v>9677</v>
      </c>
      <c r="D2037" s="97" t="s">
        <v>9678</v>
      </c>
      <c r="E2037" s="97" t="s">
        <v>1095</v>
      </c>
      <c r="F2037" s="97" t="s">
        <v>306</v>
      </c>
      <c r="G2037" s="97"/>
      <c r="H2037" s="97" t="s">
        <v>307</v>
      </c>
      <c r="I2037" s="97" t="s">
        <v>9679</v>
      </c>
      <c r="J2037" s="97" t="s">
        <v>309</v>
      </c>
      <c r="K2037" s="97">
        <v>141393.57800000001</v>
      </c>
      <c r="L2037" s="97">
        <v>261783.875</v>
      </c>
      <c r="M2037" s="97">
        <v>541357.26210000005</v>
      </c>
      <c r="N2037" s="97">
        <v>761805.19700000004</v>
      </c>
      <c r="O2037" s="97">
        <v>53.602808750000001</v>
      </c>
      <c r="P2037" s="97">
        <v>-8.8860331030000008</v>
      </c>
    </row>
    <row r="2038" spans="1:16" x14ac:dyDescent="0.3">
      <c r="A2038" s="97" t="s">
        <v>9680</v>
      </c>
      <c r="B2038" s="97" t="s">
        <v>9681</v>
      </c>
      <c r="C2038" s="97" t="s">
        <v>9682</v>
      </c>
      <c r="D2038" s="97" t="s">
        <v>9683</v>
      </c>
      <c r="E2038" s="97" t="s">
        <v>357</v>
      </c>
      <c r="F2038" s="97"/>
      <c r="G2038" s="97"/>
      <c r="H2038" s="97" t="s">
        <v>138</v>
      </c>
      <c r="I2038" s="97" t="s">
        <v>9684</v>
      </c>
      <c r="J2038" s="97" t="s">
        <v>140</v>
      </c>
      <c r="K2038" s="97">
        <v>112423.859</v>
      </c>
      <c r="L2038" s="97">
        <v>39991.343999999997</v>
      </c>
      <c r="M2038" s="97">
        <v>512392.58020000003</v>
      </c>
      <c r="N2038" s="97">
        <v>540060.60510000004</v>
      </c>
      <c r="O2038" s="97">
        <v>51.606223929999999</v>
      </c>
      <c r="P2038" s="97">
        <v>-9.2648111289999999</v>
      </c>
    </row>
    <row r="2039" spans="1:16" x14ac:dyDescent="0.3">
      <c r="A2039" s="97" t="s">
        <v>9685</v>
      </c>
      <c r="B2039" s="97" t="s">
        <v>9686</v>
      </c>
      <c r="C2039" s="97" t="s">
        <v>9687</v>
      </c>
      <c r="D2039" s="97" t="s">
        <v>9688</v>
      </c>
      <c r="E2039" s="97" t="s">
        <v>389</v>
      </c>
      <c r="F2039" s="97"/>
      <c r="G2039" s="97"/>
      <c r="H2039" s="97" t="s">
        <v>389</v>
      </c>
      <c r="I2039" s="97" t="s">
        <v>9689</v>
      </c>
      <c r="J2039" s="97" t="s">
        <v>2218</v>
      </c>
      <c r="K2039" s="97">
        <v>261113.894</v>
      </c>
      <c r="L2039" s="97">
        <v>110476.24800000001</v>
      </c>
      <c r="M2039" s="97">
        <v>661050.978</v>
      </c>
      <c r="N2039" s="97">
        <v>610529.52390000003</v>
      </c>
      <c r="O2039" s="97">
        <v>52.243103920000003</v>
      </c>
      <c r="P2039" s="97">
        <v>-7.1060353479999998</v>
      </c>
    </row>
    <row r="2040" spans="1:16" x14ac:dyDescent="0.3">
      <c r="A2040" s="97" t="s">
        <v>9690</v>
      </c>
      <c r="B2040" s="97" t="s">
        <v>9691</v>
      </c>
      <c r="C2040" s="97" t="s">
        <v>9691</v>
      </c>
      <c r="D2040" s="97" t="s">
        <v>9692</v>
      </c>
      <c r="E2040" s="97" t="s">
        <v>1216</v>
      </c>
      <c r="F2040" s="97" t="s">
        <v>289</v>
      </c>
      <c r="G2040" s="97"/>
      <c r="H2040" s="97" t="s">
        <v>290</v>
      </c>
      <c r="I2040" s="97" t="s">
        <v>9693</v>
      </c>
      <c r="J2040" s="97" t="s">
        <v>292</v>
      </c>
      <c r="K2040" s="97">
        <v>325823.63400000002</v>
      </c>
      <c r="L2040" s="97">
        <v>219021.73800000001</v>
      </c>
      <c r="M2040" s="97">
        <v>725747.35880000005</v>
      </c>
      <c r="N2040" s="97">
        <v>719051.28850000002</v>
      </c>
      <c r="O2040" s="97">
        <v>53.206997889999997</v>
      </c>
      <c r="P2040" s="97">
        <v>-6.1175622599999997</v>
      </c>
    </row>
    <row r="2041" spans="1:16" x14ac:dyDescent="0.3">
      <c r="A2041" s="97" t="s">
        <v>9694</v>
      </c>
      <c r="B2041" s="97" t="s">
        <v>9695</v>
      </c>
      <c r="C2041" s="97" t="s">
        <v>9696</v>
      </c>
      <c r="D2041" s="97" t="s">
        <v>9697</v>
      </c>
      <c r="E2041" s="97" t="s">
        <v>1124</v>
      </c>
      <c r="F2041" s="97"/>
      <c r="G2041" s="97"/>
      <c r="H2041" s="97" t="s">
        <v>159</v>
      </c>
      <c r="I2041" s="97" t="s">
        <v>9698</v>
      </c>
      <c r="J2041" s="97" t="s">
        <v>430</v>
      </c>
      <c r="K2041" s="97">
        <v>183986.21900000001</v>
      </c>
      <c r="L2041" s="97">
        <v>175554.93799999999</v>
      </c>
      <c r="M2041" s="97">
        <v>583940.26390000002</v>
      </c>
      <c r="N2041" s="97">
        <v>675594.60990000004</v>
      </c>
      <c r="O2041" s="97">
        <v>52.831064599999998</v>
      </c>
      <c r="P2041" s="97">
        <v>-8.2383216919999995</v>
      </c>
    </row>
    <row r="2042" spans="1:16" x14ac:dyDescent="0.3">
      <c r="A2042" s="97" t="s">
        <v>9699</v>
      </c>
      <c r="B2042" s="97" t="s">
        <v>9700</v>
      </c>
      <c r="C2042" s="97" t="s">
        <v>9701</v>
      </c>
      <c r="D2042" s="97" t="s">
        <v>9702</v>
      </c>
      <c r="E2042" s="97" t="s">
        <v>540</v>
      </c>
      <c r="F2042" s="97"/>
      <c r="G2042" s="97"/>
      <c r="H2042" s="97" t="s">
        <v>612</v>
      </c>
      <c r="I2042" s="97" t="s">
        <v>9703</v>
      </c>
      <c r="J2042" s="97" t="s">
        <v>614</v>
      </c>
      <c r="K2042" s="97">
        <v>164632.04699999999</v>
      </c>
      <c r="L2042" s="97">
        <v>167918.40599999999</v>
      </c>
      <c r="M2042" s="97">
        <v>564590.21979999996</v>
      </c>
      <c r="N2042" s="97">
        <v>667959.8273</v>
      </c>
      <c r="O2042" s="97">
        <v>52.761524190000003</v>
      </c>
      <c r="P2042" s="97">
        <v>-8.5246347369999995</v>
      </c>
    </row>
    <row r="2043" spans="1:16" x14ac:dyDescent="0.3">
      <c r="A2043" s="97" t="s">
        <v>9704</v>
      </c>
      <c r="B2043" s="97" t="s">
        <v>1496</v>
      </c>
      <c r="C2043" s="97" t="s">
        <v>9705</v>
      </c>
      <c r="D2043" s="97" t="s">
        <v>9706</v>
      </c>
      <c r="E2043" s="97" t="s">
        <v>9231</v>
      </c>
      <c r="F2043" s="97" t="s">
        <v>137</v>
      </c>
      <c r="G2043" s="97" t="s">
        <v>9707</v>
      </c>
      <c r="H2043" s="97" t="s">
        <v>138</v>
      </c>
      <c r="I2043" s="97" t="s">
        <v>9708</v>
      </c>
      <c r="J2043" s="97" t="s">
        <v>140</v>
      </c>
      <c r="K2043" s="97">
        <v>111541.539</v>
      </c>
      <c r="L2043" s="97">
        <v>49400.605000000003</v>
      </c>
      <c r="M2043" s="97">
        <v>511510.50189999997</v>
      </c>
      <c r="N2043" s="97">
        <v>549467.84450000001</v>
      </c>
      <c r="O2043" s="97">
        <v>51.690631549999999</v>
      </c>
      <c r="P2043" s="97">
        <v>-9.2799215549999996</v>
      </c>
    </row>
    <row r="2044" spans="1:16" x14ac:dyDescent="0.3">
      <c r="A2044" s="97" t="s">
        <v>9709</v>
      </c>
      <c r="B2044" s="97" t="s">
        <v>9710</v>
      </c>
      <c r="C2044" s="97" t="s">
        <v>9711</v>
      </c>
      <c r="D2044" s="97" t="s">
        <v>9712</v>
      </c>
      <c r="E2044" s="97" t="s">
        <v>9713</v>
      </c>
      <c r="F2044" s="97" t="s">
        <v>289</v>
      </c>
      <c r="G2044" s="97"/>
      <c r="H2044" s="97" t="s">
        <v>290</v>
      </c>
      <c r="I2044" s="97" t="s">
        <v>9714</v>
      </c>
      <c r="J2044" s="97" t="s">
        <v>292</v>
      </c>
      <c r="K2044" s="97">
        <v>301245.625</v>
      </c>
      <c r="L2044" s="97">
        <v>181266.391</v>
      </c>
      <c r="M2044" s="97">
        <v>701174.44319999998</v>
      </c>
      <c r="N2044" s="97">
        <v>681304.20530000003</v>
      </c>
      <c r="O2044" s="97">
        <v>52.873110269999998</v>
      </c>
      <c r="P2044" s="97">
        <v>-6.4971045629999997</v>
      </c>
    </row>
    <row r="2045" spans="1:16" x14ac:dyDescent="0.3">
      <c r="A2045" s="97" t="s">
        <v>9715</v>
      </c>
      <c r="B2045" s="97" t="s">
        <v>9716</v>
      </c>
      <c r="C2045" s="97" t="s">
        <v>9717</v>
      </c>
      <c r="D2045" s="97" t="s">
        <v>2758</v>
      </c>
      <c r="E2045" s="97" t="s">
        <v>418</v>
      </c>
      <c r="F2045" s="97" t="s">
        <v>224</v>
      </c>
      <c r="G2045" s="97"/>
      <c r="H2045" s="97" t="s">
        <v>225</v>
      </c>
      <c r="I2045" s="97" t="s">
        <v>9718</v>
      </c>
      <c r="J2045" s="97" t="s">
        <v>227</v>
      </c>
      <c r="K2045" s="97">
        <v>318803.90600000002</v>
      </c>
      <c r="L2045" s="97">
        <v>305597.18800000002</v>
      </c>
      <c r="M2045" s="97">
        <v>718729.60290000006</v>
      </c>
      <c r="N2045" s="97">
        <v>805608.12399999995</v>
      </c>
      <c r="O2045" s="97">
        <v>53.986076310000001</v>
      </c>
      <c r="P2045" s="97">
        <v>-6.1896142010000004</v>
      </c>
    </row>
    <row r="2046" spans="1:16" x14ac:dyDescent="0.3">
      <c r="A2046" s="97" t="s">
        <v>9719</v>
      </c>
      <c r="B2046" s="97" t="s">
        <v>9720</v>
      </c>
      <c r="C2046" s="97" t="s">
        <v>9721</v>
      </c>
      <c r="D2046" s="97" t="s">
        <v>9722</v>
      </c>
      <c r="E2046" s="97" t="s">
        <v>719</v>
      </c>
      <c r="F2046" s="97" t="s">
        <v>137</v>
      </c>
      <c r="G2046" s="97"/>
      <c r="H2046" s="97" t="s">
        <v>138</v>
      </c>
      <c r="I2046" s="97" t="s">
        <v>9723</v>
      </c>
      <c r="J2046" s="97" t="s">
        <v>140</v>
      </c>
      <c r="K2046" s="97">
        <v>192555.234</v>
      </c>
      <c r="L2046" s="97">
        <v>88954.031000000003</v>
      </c>
      <c r="M2046" s="97">
        <v>592506.96620000002</v>
      </c>
      <c r="N2046" s="97">
        <v>589012.31059999997</v>
      </c>
      <c r="O2046" s="97">
        <v>52.053025230000003</v>
      </c>
      <c r="P2046" s="97">
        <v>-8.1092526080000003</v>
      </c>
    </row>
    <row r="2047" spans="1:16" x14ac:dyDescent="0.3">
      <c r="A2047" s="97" t="s">
        <v>9724</v>
      </c>
      <c r="B2047" s="97" t="s">
        <v>9725</v>
      </c>
      <c r="C2047" s="97" t="s">
        <v>9726</v>
      </c>
      <c r="D2047" s="97" t="s">
        <v>4572</v>
      </c>
      <c r="E2047" s="97" t="s">
        <v>289</v>
      </c>
      <c r="F2047" s="97"/>
      <c r="G2047" s="97"/>
      <c r="H2047" s="97" t="s">
        <v>290</v>
      </c>
      <c r="I2047" s="97" t="s">
        <v>9727</v>
      </c>
      <c r="J2047" s="97" t="s">
        <v>292</v>
      </c>
      <c r="K2047" s="97">
        <v>313159.65600000002</v>
      </c>
      <c r="L2047" s="97">
        <v>179736.5</v>
      </c>
      <c r="M2047" s="97">
        <v>713085.9</v>
      </c>
      <c r="N2047" s="97">
        <v>679774.58059999999</v>
      </c>
      <c r="O2047" s="97">
        <v>52.856998109999999</v>
      </c>
      <c r="P2047" s="97">
        <v>-6.3207752199999998</v>
      </c>
    </row>
    <row r="2048" spans="1:16" x14ac:dyDescent="0.3">
      <c r="A2048" s="97" t="s">
        <v>9728</v>
      </c>
      <c r="B2048" s="97" t="s">
        <v>9729</v>
      </c>
      <c r="C2048" s="97" t="s">
        <v>9730</v>
      </c>
      <c r="D2048" s="97" t="s">
        <v>9731</v>
      </c>
      <c r="E2048" s="97" t="s">
        <v>618</v>
      </c>
      <c r="F2048" s="97"/>
      <c r="G2048" s="97"/>
      <c r="H2048" s="97" t="s">
        <v>138</v>
      </c>
      <c r="I2048" s="97" t="s">
        <v>9732</v>
      </c>
      <c r="J2048" s="97" t="s">
        <v>140</v>
      </c>
      <c r="K2048" s="97">
        <v>191757.07800000001</v>
      </c>
      <c r="L2048" s="97">
        <v>62783.921999999999</v>
      </c>
      <c r="M2048" s="97">
        <v>591708.8406</v>
      </c>
      <c r="N2048" s="97">
        <v>562847.8419</v>
      </c>
      <c r="O2048" s="97">
        <v>51.817819900000003</v>
      </c>
      <c r="P2048" s="97">
        <v>-8.1202592780000007</v>
      </c>
    </row>
    <row r="2049" spans="1:16" x14ac:dyDescent="0.3">
      <c r="A2049" s="97" t="s">
        <v>9733</v>
      </c>
      <c r="B2049" s="97" t="s">
        <v>991</v>
      </c>
      <c r="C2049" s="97" t="s">
        <v>9734</v>
      </c>
      <c r="D2049" s="97" t="s">
        <v>9735</v>
      </c>
      <c r="E2049" s="97" t="s">
        <v>1271</v>
      </c>
      <c r="F2049" s="97"/>
      <c r="G2049" s="97"/>
      <c r="H2049" s="97" t="s">
        <v>175</v>
      </c>
      <c r="I2049" s="97" t="s">
        <v>9736</v>
      </c>
      <c r="J2049" s="97" t="s">
        <v>198</v>
      </c>
      <c r="K2049" s="97">
        <v>315044.15299999999</v>
      </c>
      <c r="L2049" s="97">
        <v>233718.97399999999</v>
      </c>
      <c r="M2049" s="97">
        <v>714970.27780000004</v>
      </c>
      <c r="N2049" s="97">
        <v>733745.41559999995</v>
      </c>
      <c r="O2049" s="97">
        <v>53.341433469999998</v>
      </c>
      <c r="P2049" s="97">
        <v>-6.2734996900000004</v>
      </c>
    </row>
    <row r="2050" spans="1:16" x14ac:dyDescent="0.3">
      <c r="A2050" s="97" t="s">
        <v>9737</v>
      </c>
      <c r="B2050" s="97" t="s">
        <v>9738</v>
      </c>
      <c r="C2050" s="97" t="s">
        <v>9739</v>
      </c>
      <c r="D2050" s="97" t="s">
        <v>9740</v>
      </c>
      <c r="E2050" s="97" t="s">
        <v>6256</v>
      </c>
      <c r="F2050" s="97" t="s">
        <v>6257</v>
      </c>
      <c r="G2050" s="97"/>
      <c r="H2050" s="97" t="s">
        <v>123</v>
      </c>
      <c r="I2050" s="97" t="s">
        <v>9741</v>
      </c>
      <c r="J2050" s="97" t="s">
        <v>125</v>
      </c>
      <c r="K2050" s="97">
        <v>254534.96900000001</v>
      </c>
      <c r="L2050" s="97">
        <v>328489.5</v>
      </c>
      <c r="M2050" s="97">
        <v>654474.63309999998</v>
      </c>
      <c r="N2050" s="97">
        <v>828495.8456</v>
      </c>
      <c r="O2050" s="97">
        <v>54.202483540000003</v>
      </c>
      <c r="P2050" s="97">
        <v>-7.1650713689999996</v>
      </c>
    </row>
    <row r="2051" spans="1:16" x14ac:dyDescent="0.3">
      <c r="A2051" s="97" t="s">
        <v>9742</v>
      </c>
      <c r="B2051" s="97" t="s">
        <v>9743</v>
      </c>
      <c r="C2051" s="97" t="s">
        <v>9744</v>
      </c>
      <c r="D2051" s="97" t="s">
        <v>9745</v>
      </c>
      <c r="E2051" s="97" t="s">
        <v>2780</v>
      </c>
      <c r="F2051" s="97" t="s">
        <v>138</v>
      </c>
      <c r="G2051" s="97"/>
      <c r="H2051" s="97" t="s">
        <v>138</v>
      </c>
      <c r="I2051" s="97" t="s">
        <v>9746</v>
      </c>
      <c r="J2051" s="97" t="s">
        <v>347</v>
      </c>
      <c r="K2051" s="97">
        <v>170192.242</v>
      </c>
      <c r="L2051" s="97">
        <v>71615.327000000005</v>
      </c>
      <c r="M2051" s="97">
        <v>570148.69609999994</v>
      </c>
      <c r="N2051" s="97">
        <v>571677.46189999999</v>
      </c>
      <c r="O2051" s="97">
        <v>51.896453360000002</v>
      </c>
      <c r="P2051" s="97">
        <v>-8.4337351030000001</v>
      </c>
    </row>
    <row r="2052" spans="1:16" x14ac:dyDescent="0.3">
      <c r="A2052" s="97" t="s">
        <v>9747</v>
      </c>
      <c r="B2052" s="97" t="s">
        <v>9748</v>
      </c>
      <c r="C2052" s="97" t="s">
        <v>9749</v>
      </c>
      <c r="D2052" s="97" t="s">
        <v>9750</v>
      </c>
      <c r="E2052" s="97" t="s">
        <v>274</v>
      </c>
      <c r="F2052" s="97" t="s">
        <v>275</v>
      </c>
      <c r="G2052" s="97"/>
      <c r="H2052" s="97" t="s">
        <v>276</v>
      </c>
      <c r="I2052" s="97" t="s">
        <v>9751</v>
      </c>
      <c r="J2052" s="97" t="s">
        <v>278</v>
      </c>
      <c r="K2052" s="97">
        <v>259891.891</v>
      </c>
      <c r="L2052" s="97">
        <v>253108.125</v>
      </c>
      <c r="M2052" s="97">
        <v>659829.99970000004</v>
      </c>
      <c r="N2052" s="97">
        <v>753130.68290000001</v>
      </c>
      <c r="O2052" s="97">
        <v>53.524729929999999</v>
      </c>
      <c r="P2052" s="97">
        <v>-7.0976914329999996</v>
      </c>
    </row>
    <row r="2053" spans="1:16" x14ac:dyDescent="0.3">
      <c r="A2053" s="97" t="s">
        <v>9752</v>
      </c>
      <c r="B2053" s="97" t="s">
        <v>9753</v>
      </c>
      <c r="C2053" s="97" t="s">
        <v>9754</v>
      </c>
      <c r="D2053" s="97" t="s">
        <v>9755</v>
      </c>
      <c r="E2053" s="97" t="s">
        <v>1129</v>
      </c>
      <c r="F2053" s="97" t="s">
        <v>158</v>
      </c>
      <c r="G2053" s="97"/>
      <c r="H2053" s="97" t="s">
        <v>159</v>
      </c>
      <c r="I2053" s="97" t="s">
        <v>9756</v>
      </c>
      <c r="J2053" s="97" t="s">
        <v>161</v>
      </c>
      <c r="K2053" s="97">
        <v>228549.54699999999</v>
      </c>
      <c r="L2053" s="97">
        <v>123562.398</v>
      </c>
      <c r="M2053" s="97">
        <v>628493.71400000004</v>
      </c>
      <c r="N2053" s="97">
        <v>623613.02989999996</v>
      </c>
      <c r="O2053" s="97">
        <v>52.36334952</v>
      </c>
      <c r="P2053" s="97">
        <v>-7.5816403259999996</v>
      </c>
    </row>
    <row r="2054" spans="1:16" x14ac:dyDescent="0.3">
      <c r="A2054" s="97" t="s">
        <v>9757</v>
      </c>
      <c r="B2054" s="97" t="s">
        <v>4187</v>
      </c>
      <c r="C2054" s="97" t="s">
        <v>9758</v>
      </c>
      <c r="D2054" s="97" t="s">
        <v>9759</v>
      </c>
      <c r="E2054" s="97" t="s">
        <v>3493</v>
      </c>
      <c r="F2054" s="97"/>
      <c r="G2054" s="97"/>
      <c r="H2054" s="97" t="s">
        <v>138</v>
      </c>
      <c r="I2054" s="97" t="s">
        <v>9760</v>
      </c>
      <c r="J2054" s="97" t="s">
        <v>140</v>
      </c>
      <c r="K2054" s="97">
        <v>149150.82800000001</v>
      </c>
      <c r="L2054" s="97">
        <v>69468.922000000006</v>
      </c>
      <c r="M2054" s="97">
        <v>549111.80160000001</v>
      </c>
      <c r="N2054" s="97">
        <v>569531.63359999994</v>
      </c>
      <c r="O2054" s="97">
        <v>51.875642450000001</v>
      </c>
      <c r="P2054" s="97">
        <v>-8.739059911</v>
      </c>
    </row>
    <row r="2055" spans="1:16" x14ac:dyDescent="0.3">
      <c r="A2055" s="97" t="s">
        <v>9761</v>
      </c>
      <c r="B2055" s="97" t="s">
        <v>9762</v>
      </c>
      <c r="C2055" s="97" t="s">
        <v>9763</v>
      </c>
      <c r="D2055" s="97" t="s">
        <v>9764</v>
      </c>
      <c r="E2055" s="97" t="s">
        <v>5854</v>
      </c>
      <c r="F2055" s="97" t="s">
        <v>388</v>
      </c>
      <c r="G2055" s="97"/>
      <c r="H2055" s="97" t="s">
        <v>389</v>
      </c>
      <c r="I2055" s="97" t="s">
        <v>9765</v>
      </c>
      <c r="J2055" s="97" t="s">
        <v>391</v>
      </c>
      <c r="K2055" s="97">
        <v>224301.516</v>
      </c>
      <c r="L2055" s="97">
        <v>98679.133000000002</v>
      </c>
      <c r="M2055" s="97">
        <v>624246.46420000005</v>
      </c>
      <c r="N2055" s="97">
        <v>598735.147</v>
      </c>
      <c r="O2055" s="97">
        <v>52.13994091</v>
      </c>
      <c r="P2055" s="97">
        <v>-7.6457848119999996</v>
      </c>
    </row>
    <row r="2056" spans="1:16" x14ac:dyDescent="0.3">
      <c r="A2056" s="97" t="s">
        <v>9766</v>
      </c>
      <c r="B2056" s="97" t="s">
        <v>9767</v>
      </c>
      <c r="C2056" s="97" t="s">
        <v>9767</v>
      </c>
      <c r="D2056" s="97" t="s">
        <v>6669</v>
      </c>
      <c r="E2056" s="97" t="s">
        <v>289</v>
      </c>
      <c r="F2056" s="97"/>
      <c r="G2056" s="97"/>
      <c r="H2056" s="97" t="s">
        <v>290</v>
      </c>
      <c r="I2056" s="97" t="s">
        <v>9768</v>
      </c>
      <c r="J2056" s="97" t="s">
        <v>292</v>
      </c>
      <c r="K2056" s="97">
        <v>304037.81300000002</v>
      </c>
      <c r="L2056" s="97">
        <v>172950.56299999999</v>
      </c>
      <c r="M2056" s="97">
        <v>703965.98560000001</v>
      </c>
      <c r="N2056" s="97">
        <v>672990.15379999997</v>
      </c>
      <c r="O2056" s="97">
        <v>52.797881279999999</v>
      </c>
      <c r="P2056" s="97">
        <v>-6.4583015939999999</v>
      </c>
    </row>
    <row r="2057" spans="1:16" x14ac:dyDescent="0.3">
      <c r="A2057" s="97" t="s">
        <v>9769</v>
      </c>
      <c r="B2057" s="97" t="s">
        <v>9770</v>
      </c>
      <c r="C2057" s="97" t="s">
        <v>9771</v>
      </c>
      <c r="D2057" s="97" t="s">
        <v>9772</v>
      </c>
      <c r="E2057" s="97" t="s">
        <v>306</v>
      </c>
      <c r="F2057" s="97"/>
      <c r="G2057" s="97"/>
      <c r="H2057" s="97" t="s">
        <v>307</v>
      </c>
      <c r="I2057" s="97" t="s">
        <v>9773</v>
      </c>
      <c r="J2057" s="97" t="s">
        <v>309</v>
      </c>
      <c r="K2057" s="97">
        <v>87977.531000000003</v>
      </c>
      <c r="L2057" s="97">
        <v>262286.81300000002</v>
      </c>
      <c r="M2057" s="97">
        <v>487952.72769999999</v>
      </c>
      <c r="N2057" s="97">
        <v>762308.31339999998</v>
      </c>
      <c r="O2057" s="97">
        <v>53.598636169999999</v>
      </c>
      <c r="P2057" s="97">
        <v>-9.6928081079999995</v>
      </c>
    </row>
    <row r="2058" spans="1:16" x14ac:dyDescent="0.3">
      <c r="A2058" s="97" t="s">
        <v>9774</v>
      </c>
      <c r="B2058" s="97" t="s">
        <v>9775</v>
      </c>
      <c r="C2058" s="97" t="s">
        <v>9776</v>
      </c>
      <c r="D2058" s="97" t="s">
        <v>9777</v>
      </c>
      <c r="E2058" s="97" t="s">
        <v>137</v>
      </c>
      <c r="F2058" s="97" t="s">
        <v>9778</v>
      </c>
      <c r="G2058" s="97"/>
      <c r="H2058" s="97" t="s">
        <v>138</v>
      </c>
      <c r="I2058" s="97" t="s">
        <v>9779</v>
      </c>
      <c r="J2058" s="97" t="s">
        <v>140</v>
      </c>
      <c r="K2058" s="97">
        <v>155667.29999999999</v>
      </c>
      <c r="L2058" s="97">
        <v>44099.9</v>
      </c>
      <c r="M2058" s="97">
        <v>555626.73210000002</v>
      </c>
      <c r="N2058" s="97">
        <v>544168.03949999996</v>
      </c>
      <c r="O2058" s="97">
        <v>51.648210919999997</v>
      </c>
      <c r="P2058" s="97">
        <v>-8.6412112590000003</v>
      </c>
    </row>
    <row r="2059" spans="1:16" x14ac:dyDescent="0.3">
      <c r="A2059" s="97" t="s">
        <v>9780</v>
      </c>
      <c r="B2059" s="97" t="s">
        <v>9781</v>
      </c>
      <c r="C2059" s="97" t="s">
        <v>9782</v>
      </c>
      <c r="D2059" s="97" t="s">
        <v>9783</v>
      </c>
      <c r="E2059" s="97" t="s">
        <v>858</v>
      </c>
      <c r="F2059" s="97" t="s">
        <v>1394</v>
      </c>
      <c r="G2059" s="97"/>
      <c r="H2059" s="97" t="s">
        <v>334</v>
      </c>
      <c r="I2059" s="97" t="s">
        <v>9784</v>
      </c>
      <c r="J2059" s="97" t="s">
        <v>336</v>
      </c>
      <c r="K2059" s="97">
        <v>202971.609</v>
      </c>
      <c r="L2059" s="97">
        <v>304090.5</v>
      </c>
      <c r="M2059" s="97">
        <v>602922.25199999998</v>
      </c>
      <c r="N2059" s="97">
        <v>804102.37699999998</v>
      </c>
      <c r="O2059" s="97">
        <v>53.986173379999997</v>
      </c>
      <c r="P2059" s="97">
        <v>-7.9554437580000004</v>
      </c>
    </row>
    <row r="2060" spans="1:16" x14ac:dyDescent="0.3">
      <c r="A2060" s="97" t="s">
        <v>9785</v>
      </c>
      <c r="B2060" s="97" t="s">
        <v>9786</v>
      </c>
      <c r="C2060" s="97" t="s">
        <v>9786</v>
      </c>
      <c r="D2060" s="97" t="s">
        <v>121</v>
      </c>
      <c r="E2060" s="97" t="s">
        <v>123</v>
      </c>
      <c r="F2060" s="97" t="s">
        <v>131</v>
      </c>
      <c r="G2060" s="97"/>
      <c r="H2060" s="97" t="s">
        <v>123</v>
      </c>
      <c r="I2060" s="97" t="s">
        <v>9787</v>
      </c>
      <c r="J2060" s="97" t="s">
        <v>125</v>
      </c>
      <c r="K2060" s="97">
        <v>266762.78399999999</v>
      </c>
      <c r="L2060" s="97">
        <v>333451.43400000001</v>
      </c>
      <c r="M2060" s="97">
        <v>666699.84019999998</v>
      </c>
      <c r="N2060" s="97">
        <v>833456.64549999998</v>
      </c>
      <c r="O2060" s="97">
        <v>54.245608249999997</v>
      </c>
      <c r="P2060" s="97">
        <v>-6.9766248019999999</v>
      </c>
    </row>
    <row r="2061" spans="1:16" x14ac:dyDescent="0.3">
      <c r="A2061" s="97" t="s">
        <v>9788</v>
      </c>
      <c r="B2061" s="97" t="s">
        <v>9789</v>
      </c>
      <c r="C2061" s="97" t="s">
        <v>9789</v>
      </c>
      <c r="D2061" s="97" t="s">
        <v>9790</v>
      </c>
      <c r="E2061" s="97" t="s">
        <v>1780</v>
      </c>
      <c r="F2061" s="97"/>
      <c r="G2061" s="97"/>
      <c r="H2061" s="97" t="s">
        <v>138</v>
      </c>
      <c r="I2061" s="97" t="s">
        <v>9791</v>
      </c>
      <c r="J2061" s="97" t="s">
        <v>140</v>
      </c>
      <c r="K2061" s="97">
        <v>175087.90599999999</v>
      </c>
      <c r="L2061" s="97">
        <v>72078.039000000004</v>
      </c>
      <c r="M2061" s="97">
        <v>575043.30839999998</v>
      </c>
      <c r="N2061" s="97">
        <v>572140.0477</v>
      </c>
      <c r="O2061" s="97">
        <v>51.900852129999997</v>
      </c>
      <c r="P2061" s="97">
        <v>-8.3626522649999995</v>
      </c>
    </row>
    <row r="2062" spans="1:16" x14ac:dyDescent="0.3">
      <c r="A2062" s="97" t="s">
        <v>9792</v>
      </c>
      <c r="B2062" s="97" t="s">
        <v>9793</v>
      </c>
      <c r="C2062" s="97" t="s">
        <v>9794</v>
      </c>
      <c r="D2062" s="97" t="s">
        <v>9795</v>
      </c>
      <c r="E2062" s="97" t="s">
        <v>9796</v>
      </c>
      <c r="F2062" s="97" t="s">
        <v>1034</v>
      </c>
      <c r="G2062" s="97" t="s">
        <v>2226</v>
      </c>
      <c r="H2062" s="97" t="s">
        <v>175</v>
      </c>
      <c r="I2062" s="97" t="s">
        <v>9797</v>
      </c>
      <c r="J2062" s="97" t="s">
        <v>659</v>
      </c>
      <c r="K2062" s="97">
        <v>321296.43800000002</v>
      </c>
      <c r="L2062" s="97">
        <v>227963.891</v>
      </c>
      <c r="M2062" s="97">
        <v>721221.18550000002</v>
      </c>
      <c r="N2062" s="97">
        <v>727991.5392</v>
      </c>
      <c r="O2062" s="97">
        <v>53.288355000000003</v>
      </c>
      <c r="P2062" s="97">
        <v>-6.1818790659999996</v>
      </c>
    </row>
    <row r="2063" spans="1:16" x14ac:dyDescent="0.3">
      <c r="A2063" s="97" t="s">
        <v>9798</v>
      </c>
      <c r="B2063" s="97" t="s">
        <v>9799</v>
      </c>
      <c r="C2063" s="97" t="s">
        <v>9800</v>
      </c>
      <c r="D2063" s="97" t="s">
        <v>9801</v>
      </c>
      <c r="E2063" s="97" t="s">
        <v>7980</v>
      </c>
      <c r="F2063" s="97" t="s">
        <v>246</v>
      </c>
      <c r="G2063" s="97"/>
      <c r="H2063" s="97" t="s">
        <v>247</v>
      </c>
      <c r="I2063" s="97" t="s">
        <v>9802</v>
      </c>
      <c r="J2063" s="97" t="s">
        <v>249</v>
      </c>
      <c r="K2063" s="97">
        <v>307551</v>
      </c>
      <c r="L2063" s="97">
        <v>270656.375</v>
      </c>
      <c r="M2063" s="97">
        <v>707478.93530000001</v>
      </c>
      <c r="N2063" s="97">
        <v>770674.89870000002</v>
      </c>
      <c r="O2063" s="97">
        <v>53.674748340000001</v>
      </c>
      <c r="P2063" s="97">
        <v>-6.3732896410000004</v>
      </c>
    </row>
    <row r="2064" spans="1:16" x14ac:dyDescent="0.3">
      <c r="A2064" s="97" t="s">
        <v>9803</v>
      </c>
      <c r="B2064" s="97" t="s">
        <v>9804</v>
      </c>
      <c r="C2064" s="97" t="s">
        <v>9805</v>
      </c>
      <c r="D2064" s="97" t="s">
        <v>1679</v>
      </c>
      <c r="E2064" s="97" t="s">
        <v>158</v>
      </c>
      <c r="F2064" s="97"/>
      <c r="G2064" s="97"/>
      <c r="H2064" s="97" t="s">
        <v>159</v>
      </c>
      <c r="I2064" s="97" t="s">
        <v>9806</v>
      </c>
      <c r="J2064" s="97" t="s">
        <v>161</v>
      </c>
      <c r="K2064" s="97">
        <v>235937.53099999999</v>
      </c>
      <c r="L2064" s="97">
        <v>132748.81299999999</v>
      </c>
      <c r="M2064" s="97">
        <v>635880.15619999997</v>
      </c>
      <c r="N2064" s="97">
        <v>632797.42660000001</v>
      </c>
      <c r="O2064" s="97">
        <v>52.445465040000002</v>
      </c>
      <c r="P2064" s="97">
        <v>-7.4722089560000002</v>
      </c>
    </row>
    <row r="2065" spans="1:16" x14ac:dyDescent="0.3">
      <c r="A2065" s="97" t="s">
        <v>9807</v>
      </c>
      <c r="B2065" s="97" t="s">
        <v>1913</v>
      </c>
      <c r="C2065" s="97" t="s">
        <v>9808</v>
      </c>
      <c r="D2065" s="97" t="s">
        <v>9809</v>
      </c>
      <c r="E2065" s="97" t="s">
        <v>2544</v>
      </c>
      <c r="F2065" s="97" t="s">
        <v>289</v>
      </c>
      <c r="G2065" s="97"/>
      <c r="H2065" s="97" t="s">
        <v>290</v>
      </c>
      <c r="I2065" s="97" t="s">
        <v>9810</v>
      </c>
      <c r="J2065" s="97" t="s">
        <v>292</v>
      </c>
      <c r="K2065" s="97">
        <v>291974</v>
      </c>
      <c r="L2065" s="97">
        <v>186918.43799999999</v>
      </c>
      <c r="M2065" s="97">
        <v>691904.84530000004</v>
      </c>
      <c r="N2065" s="97">
        <v>686955.08409999998</v>
      </c>
      <c r="O2065" s="97">
        <v>52.925546089999997</v>
      </c>
      <c r="P2065" s="97">
        <v>-6.6331579620000003</v>
      </c>
    </row>
    <row r="2066" spans="1:16" x14ac:dyDescent="0.3">
      <c r="A2066" s="97" t="s">
        <v>9811</v>
      </c>
      <c r="B2066" s="97" t="s">
        <v>9812</v>
      </c>
      <c r="C2066" s="97" t="s">
        <v>9813</v>
      </c>
      <c r="D2066" s="97" t="s">
        <v>9814</v>
      </c>
      <c r="E2066" s="97" t="s">
        <v>2736</v>
      </c>
      <c r="F2066" s="97" t="s">
        <v>465</v>
      </c>
      <c r="G2066" s="97"/>
      <c r="H2066" s="97" t="s">
        <v>466</v>
      </c>
      <c r="I2066" s="97" t="s">
        <v>9815</v>
      </c>
      <c r="J2066" s="97" t="s">
        <v>468</v>
      </c>
      <c r="K2066" s="97">
        <v>116745.54700000001</v>
      </c>
      <c r="L2066" s="97">
        <v>283681.65600000002</v>
      </c>
      <c r="M2066" s="97">
        <v>516714.6593</v>
      </c>
      <c r="N2066" s="97">
        <v>783698.39130000002</v>
      </c>
      <c r="O2066" s="97">
        <v>53.796166640000003</v>
      </c>
      <c r="P2066" s="97">
        <v>-9.2641548329999992</v>
      </c>
    </row>
    <row r="2067" spans="1:16" x14ac:dyDescent="0.3">
      <c r="A2067" s="97" t="s">
        <v>9816</v>
      </c>
      <c r="B2067" s="97" t="s">
        <v>9817</v>
      </c>
      <c r="C2067" s="97" t="s">
        <v>9818</v>
      </c>
      <c r="D2067" s="97" t="s">
        <v>4110</v>
      </c>
      <c r="E2067" s="97" t="s">
        <v>418</v>
      </c>
      <c r="F2067" s="97"/>
      <c r="G2067" s="97"/>
      <c r="H2067" s="97" t="s">
        <v>225</v>
      </c>
      <c r="I2067" s="97" t="s">
        <v>4106</v>
      </c>
      <c r="J2067" s="97" t="s">
        <v>227</v>
      </c>
      <c r="K2067" s="97">
        <v>304447.43599999999</v>
      </c>
      <c r="L2067" s="97">
        <v>306952.81300000002</v>
      </c>
      <c r="M2067" s="97">
        <v>704376.23289999994</v>
      </c>
      <c r="N2067" s="97">
        <v>806963.53330000001</v>
      </c>
      <c r="O2067" s="97">
        <v>54.001348139999997</v>
      </c>
      <c r="P2067" s="97">
        <v>-6.4079098979999998</v>
      </c>
    </row>
    <row r="2068" spans="1:16" x14ac:dyDescent="0.3">
      <c r="A2068" s="97" t="s">
        <v>9819</v>
      </c>
      <c r="B2068" s="97" t="s">
        <v>9820</v>
      </c>
      <c r="C2068" s="97" t="s">
        <v>9821</v>
      </c>
      <c r="D2068" s="97" t="s">
        <v>9822</v>
      </c>
      <c r="E2068" s="97" t="s">
        <v>459</v>
      </c>
      <c r="F2068" s="97" t="s">
        <v>275</v>
      </c>
      <c r="G2068" s="97"/>
      <c r="H2068" s="97" t="s">
        <v>276</v>
      </c>
      <c r="I2068" s="97" t="s">
        <v>9823</v>
      </c>
      <c r="J2068" s="97" t="s">
        <v>278</v>
      </c>
      <c r="K2068" s="97">
        <v>209567.45300000001</v>
      </c>
      <c r="L2068" s="97">
        <v>249133.20300000001</v>
      </c>
      <c r="M2068" s="97">
        <v>609516.38159999996</v>
      </c>
      <c r="N2068" s="97">
        <v>749156.88589999999</v>
      </c>
      <c r="O2068" s="97">
        <v>53.492337159999998</v>
      </c>
      <c r="P2068" s="97">
        <v>-7.8565925610000003</v>
      </c>
    </row>
    <row r="2069" spans="1:16" x14ac:dyDescent="0.3">
      <c r="A2069" s="97" t="s">
        <v>9824</v>
      </c>
      <c r="B2069" s="97" t="s">
        <v>9825</v>
      </c>
      <c r="C2069" s="97" t="s">
        <v>9826</v>
      </c>
      <c r="D2069" s="97" t="s">
        <v>9827</v>
      </c>
      <c r="E2069" s="97" t="s">
        <v>741</v>
      </c>
      <c r="F2069" s="97" t="s">
        <v>1135</v>
      </c>
      <c r="G2069" s="97"/>
      <c r="H2069" s="97" t="s">
        <v>466</v>
      </c>
      <c r="I2069" s="97" t="s">
        <v>9828</v>
      </c>
      <c r="J2069" s="97" t="s">
        <v>468</v>
      </c>
      <c r="K2069" s="97">
        <v>124432.03200000001</v>
      </c>
      <c r="L2069" s="97">
        <v>319175.424</v>
      </c>
      <c r="M2069" s="97">
        <v>524399.6777</v>
      </c>
      <c r="N2069" s="97">
        <v>819184.46920000005</v>
      </c>
      <c r="O2069" s="97">
        <v>54.116152929999998</v>
      </c>
      <c r="P2069" s="97">
        <v>-9.1563230420000004</v>
      </c>
    </row>
    <row r="2070" spans="1:16" x14ac:dyDescent="0.3">
      <c r="A2070" s="97" t="s">
        <v>99</v>
      </c>
      <c r="B2070" s="97" t="s">
        <v>9829</v>
      </c>
      <c r="C2070" s="97" t="s">
        <v>9830</v>
      </c>
      <c r="D2070" s="97" t="s">
        <v>9831</v>
      </c>
      <c r="E2070" s="97" t="s">
        <v>437</v>
      </c>
      <c r="F2070" s="97" t="s">
        <v>436</v>
      </c>
      <c r="G2070" s="97"/>
      <c r="H2070" s="97" t="s">
        <v>437</v>
      </c>
      <c r="I2070" s="97" t="s">
        <v>9832</v>
      </c>
      <c r="J2070" s="97" t="s">
        <v>439</v>
      </c>
      <c r="K2070" s="97">
        <v>194299.359</v>
      </c>
      <c r="L2070" s="97">
        <v>374534.09399999998</v>
      </c>
      <c r="M2070" s="97">
        <v>594252.245</v>
      </c>
      <c r="N2070" s="97">
        <v>874530.83880000003</v>
      </c>
      <c r="O2070" s="97">
        <v>54.618982860000003</v>
      </c>
      <c r="P2070" s="97">
        <v>-8.0889917859999994</v>
      </c>
    </row>
    <row r="2071" spans="1:16" x14ac:dyDescent="0.3">
      <c r="A2071" s="97" t="s">
        <v>9833</v>
      </c>
      <c r="B2071" s="97" t="s">
        <v>9834</v>
      </c>
      <c r="C2071" s="97" t="s">
        <v>9835</v>
      </c>
      <c r="D2071" s="97" t="s">
        <v>9836</v>
      </c>
      <c r="E2071" s="97" t="s">
        <v>389</v>
      </c>
      <c r="F2071" s="97"/>
      <c r="G2071" s="97"/>
      <c r="H2071" s="97" t="s">
        <v>389</v>
      </c>
      <c r="I2071" s="97" t="s">
        <v>9837</v>
      </c>
      <c r="J2071" s="97" t="s">
        <v>2218</v>
      </c>
      <c r="K2071" s="97">
        <v>259836.86799999999</v>
      </c>
      <c r="L2071" s="97">
        <v>112385.204</v>
      </c>
      <c r="M2071" s="97">
        <v>659774.23719999997</v>
      </c>
      <c r="N2071" s="97">
        <v>612438.07559999998</v>
      </c>
      <c r="O2071" s="97">
        <v>52.260397189999999</v>
      </c>
      <c r="P2071" s="97">
        <v>-7.1243904840000001</v>
      </c>
    </row>
    <row r="2072" spans="1:16" x14ac:dyDescent="0.3">
      <c r="A2072" s="97" t="s">
        <v>9838</v>
      </c>
      <c r="B2072" s="97" t="s">
        <v>1150</v>
      </c>
      <c r="C2072" s="97" t="s">
        <v>8884</v>
      </c>
      <c r="D2072" s="97" t="s">
        <v>9839</v>
      </c>
      <c r="E2072" s="97" t="s">
        <v>165</v>
      </c>
      <c r="F2072" s="97" t="s">
        <v>9840</v>
      </c>
      <c r="G2072" s="97"/>
      <c r="H2072" s="97" t="s">
        <v>167</v>
      </c>
      <c r="I2072" s="97" t="s">
        <v>9841</v>
      </c>
      <c r="J2072" s="97" t="s">
        <v>169</v>
      </c>
      <c r="K2072" s="97">
        <v>277309.90600000002</v>
      </c>
      <c r="L2072" s="97">
        <v>147229.95300000001</v>
      </c>
      <c r="M2072" s="97">
        <v>677243.69830000005</v>
      </c>
      <c r="N2072" s="97">
        <v>647275.22629999998</v>
      </c>
      <c r="O2072" s="97">
        <v>52.571289159999999</v>
      </c>
      <c r="P2072" s="97">
        <v>-6.8604934179999999</v>
      </c>
    </row>
    <row r="2073" spans="1:16" x14ac:dyDescent="0.3">
      <c r="A2073" s="97" t="s">
        <v>9842</v>
      </c>
      <c r="B2073" s="97" t="s">
        <v>9843</v>
      </c>
      <c r="C2073" s="97" t="s">
        <v>9843</v>
      </c>
      <c r="D2073" s="97" t="s">
        <v>9844</v>
      </c>
      <c r="E2073" s="97" t="s">
        <v>9845</v>
      </c>
      <c r="F2073" s="97" t="s">
        <v>158</v>
      </c>
      <c r="G2073" s="97"/>
      <c r="H2073" s="97" t="s">
        <v>159</v>
      </c>
      <c r="I2073" s="97" t="s">
        <v>9846</v>
      </c>
      <c r="J2073" s="97" t="s">
        <v>161</v>
      </c>
      <c r="K2073" s="97">
        <v>190520.274</v>
      </c>
      <c r="L2073" s="97">
        <v>143113.94699999999</v>
      </c>
      <c r="M2073" s="97">
        <v>590472.73679999996</v>
      </c>
      <c r="N2073" s="97">
        <v>643160.57209999999</v>
      </c>
      <c r="O2073" s="97">
        <v>52.539705609999999</v>
      </c>
      <c r="P2073" s="97">
        <v>-8.1404438609999996</v>
      </c>
    </row>
    <row r="2074" spans="1:16" x14ac:dyDescent="0.3">
      <c r="A2074" s="97" t="s">
        <v>9847</v>
      </c>
      <c r="B2074" s="97" t="s">
        <v>3095</v>
      </c>
      <c r="C2074" s="97" t="s">
        <v>9848</v>
      </c>
      <c r="D2074" s="97" t="s">
        <v>9849</v>
      </c>
      <c r="E2074" s="97" t="s">
        <v>6987</v>
      </c>
      <c r="F2074" s="97" t="s">
        <v>261</v>
      </c>
      <c r="G2074" s="97"/>
      <c r="H2074" s="97" t="s">
        <v>262</v>
      </c>
      <c r="I2074" s="97" t="s">
        <v>9850</v>
      </c>
      <c r="J2074" s="97" t="s">
        <v>264</v>
      </c>
      <c r="K2074" s="97">
        <v>240703.78099999999</v>
      </c>
      <c r="L2074" s="97">
        <v>207565.45300000001</v>
      </c>
      <c r="M2074" s="97">
        <v>640645.78009999997</v>
      </c>
      <c r="N2074" s="97">
        <v>707597.92480000004</v>
      </c>
      <c r="O2074" s="97">
        <v>53.117385089999999</v>
      </c>
      <c r="P2074" s="97">
        <v>-7.39282635</v>
      </c>
    </row>
    <row r="2075" spans="1:16" x14ac:dyDescent="0.3">
      <c r="A2075" s="97" t="s">
        <v>9851</v>
      </c>
      <c r="B2075" s="97" t="s">
        <v>9852</v>
      </c>
      <c r="C2075" s="97" t="s">
        <v>9853</v>
      </c>
      <c r="D2075" s="97" t="s">
        <v>9854</v>
      </c>
      <c r="E2075" s="97" t="s">
        <v>9855</v>
      </c>
      <c r="F2075" s="97" t="s">
        <v>706</v>
      </c>
      <c r="G2075" s="97"/>
      <c r="H2075" s="97" t="s">
        <v>307</v>
      </c>
      <c r="I2075" s="97" t="s">
        <v>9856</v>
      </c>
      <c r="J2075" s="97" t="s">
        <v>309</v>
      </c>
      <c r="K2075" s="97">
        <v>100390.375</v>
      </c>
      <c r="L2075" s="97">
        <v>221785.25</v>
      </c>
      <c r="M2075" s="97">
        <v>500362.67879999999</v>
      </c>
      <c r="N2075" s="97">
        <v>721815.41170000006</v>
      </c>
      <c r="O2075" s="97">
        <v>53.23736349</v>
      </c>
      <c r="P2075" s="97">
        <v>-9.4925979419999997</v>
      </c>
    </row>
    <row r="2076" spans="1:16" x14ac:dyDescent="0.3">
      <c r="A2076" s="97" t="s">
        <v>9857</v>
      </c>
      <c r="B2076" s="97" t="s">
        <v>9858</v>
      </c>
      <c r="C2076" s="97" t="s">
        <v>9859</v>
      </c>
      <c r="D2076" s="97" t="s">
        <v>9860</v>
      </c>
      <c r="E2076" s="97" t="s">
        <v>9861</v>
      </c>
      <c r="F2076" s="97"/>
      <c r="G2076" s="97"/>
      <c r="H2076" s="97" t="s">
        <v>203</v>
      </c>
      <c r="I2076" s="97" t="s">
        <v>9862</v>
      </c>
      <c r="J2076" s="97" t="s">
        <v>205</v>
      </c>
      <c r="K2076" s="97">
        <v>283342.71899999998</v>
      </c>
      <c r="L2076" s="97">
        <v>227038.34400000001</v>
      </c>
      <c r="M2076" s="97">
        <v>683275.63710000005</v>
      </c>
      <c r="N2076" s="97">
        <v>727066.39339999994</v>
      </c>
      <c r="O2076" s="97">
        <v>53.287359799999997</v>
      </c>
      <c r="P2076" s="97">
        <v>-6.7510612099999996</v>
      </c>
    </row>
    <row r="2077" spans="1:16" x14ac:dyDescent="0.3">
      <c r="A2077" s="97" t="s">
        <v>9863</v>
      </c>
      <c r="B2077" s="97" t="s">
        <v>9864</v>
      </c>
      <c r="C2077" s="97" t="s">
        <v>9865</v>
      </c>
      <c r="D2077" s="97" t="s">
        <v>5184</v>
      </c>
      <c r="E2077" s="97" t="s">
        <v>586</v>
      </c>
      <c r="F2077" s="97"/>
      <c r="G2077" s="97"/>
      <c r="H2077" s="97" t="s">
        <v>540</v>
      </c>
      <c r="I2077" s="97" t="s">
        <v>9866</v>
      </c>
      <c r="J2077" s="97" t="s">
        <v>542</v>
      </c>
      <c r="K2077" s="97">
        <v>165387.71900000001</v>
      </c>
      <c r="L2077" s="97">
        <v>158860.891</v>
      </c>
      <c r="M2077" s="97">
        <v>565345.68019999994</v>
      </c>
      <c r="N2077" s="97">
        <v>658904.25950000004</v>
      </c>
      <c r="O2077" s="97">
        <v>52.680186089999999</v>
      </c>
      <c r="P2077" s="97">
        <v>-8.5124873769999994</v>
      </c>
    </row>
    <row r="2078" spans="1:16" x14ac:dyDescent="0.3">
      <c r="A2078" s="97" t="s">
        <v>9867</v>
      </c>
      <c r="B2078" s="97" t="s">
        <v>1496</v>
      </c>
      <c r="C2078" s="97" t="s">
        <v>9868</v>
      </c>
      <c r="D2078" s="97" t="s">
        <v>9869</v>
      </c>
      <c r="E2078" s="97" t="s">
        <v>9870</v>
      </c>
      <c r="F2078" s="97" t="s">
        <v>9871</v>
      </c>
      <c r="G2078" s="97"/>
      <c r="H2078" s="97" t="s">
        <v>437</v>
      </c>
      <c r="I2078" s="97" t="s">
        <v>9872</v>
      </c>
      <c r="J2078" s="97" t="s">
        <v>439</v>
      </c>
      <c r="K2078" s="97">
        <v>254045.125</v>
      </c>
      <c r="L2078" s="97">
        <v>444198.34399999998</v>
      </c>
      <c r="M2078" s="97">
        <v>653985.50879999995</v>
      </c>
      <c r="N2078" s="97">
        <v>944179.76269999996</v>
      </c>
      <c r="O2078" s="97">
        <v>55.241827620000002</v>
      </c>
      <c r="P2078" s="97">
        <v>-7.1511232419999997</v>
      </c>
    </row>
    <row r="2079" spans="1:16" x14ac:dyDescent="0.3">
      <c r="A2079" s="97" t="s">
        <v>9873</v>
      </c>
      <c r="B2079" s="97" t="s">
        <v>9874</v>
      </c>
      <c r="C2079" s="97" t="s">
        <v>9874</v>
      </c>
      <c r="D2079" s="97" t="s">
        <v>9875</v>
      </c>
      <c r="E2079" s="97" t="s">
        <v>380</v>
      </c>
      <c r="F2079" s="97"/>
      <c r="G2079" s="97"/>
      <c r="H2079" s="97" t="s">
        <v>381</v>
      </c>
      <c r="I2079" s="97" t="s">
        <v>9876</v>
      </c>
      <c r="J2079" s="97" t="s">
        <v>383</v>
      </c>
      <c r="K2079" s="97">
        <v>242151.25</v>
      </c>
      <c r="L2079" s="97">
        <v>301420.09399999998</v>
      </c>
      <c r="M2079" s="97">
        <v>642093.43790000002</v>
      </c>
      <c r="N2079" s="97">
        <v>801432.33770000003</v>
      </c>
      <c r="O2079" s="97">
        <v>53.960476669999998</v>
      </c>
      <c r="P2079" s="97">
        <v>-7.3585824239999997</v>
      </c>
    </row>
    <row r="2080" spans="1:16" x14ac:dyDescent="0.3">
      <c r="A2080" s="97" t="s">
        <v>9877</v>
      </c>
      <c r="B2080" s="97" t="s">
        <v>5982</v>
      </c>
      <c r="C2080" s="97" t="s">
        <v>9878</v>
      </c>
      <c r="D2080" s="97" t="s">
        <v>9879</v>
      </c>
      <c r="E2080" s="97" t="s">
        <v>435</v>
      </c>
      <c r="F2080" s="97" t="s">
        <v>436</v>
      </c>
      <c r="G2080" s="97"/>
      <c r="H2080" s="97" t="s">
        <v>437</v>
      </c>
      <c r="I2080" s="97" t="s">
        <v>9880</v>
      </c>
      <c r="J2080" s="97" t="s">
        <v>439</v>
      </c>
      <c r="K2080" s="97">
        <v>241403.1</v>
      </c>
      <c r="L2080" s="97">
        <v>448265.6</v>
      </c>
      <c r="M2080" s="97">
        <v>641346.22869999998</v>
      </c>
      <c r="N2080" s="97">
        <v>948246.20940000005</v>
      </c>
      <c r="O2080" s="97">
        <v>55.279578800000003</v>
      </c>
      <c r="P2080" s="97">
        <v>-7.3492520389999996</v>
      </c>
    </row>
    <row r="2081" spans="1:16" x14ac:dyDescent="0.3">
      <c r="A2081" s="97" t="s">
        <v>9881</v>
      </c>
      <c r="B2081" s="97" t="s">
        <v>9882</v>
      </c>
      <c r="C2081" s="97" t="s">
        <v>9883</v>
      </c>
      <c r="D2081" s="97" t="s">
        <v>9884</v>
      </c>
      <c r="E2081" s="97" t="s">
        <v>1197</v>
      </c>
      <c r="F2081" s="97"/>
      <c r="G2081" s="97"/>
      <c r="H2081" s="97" t="s">
        <v>594</v>
      </c>
      <c r="I2081" s="97" t="s">
        <v>9885</v>
      </c>
      <c r="J2081" s="97" t="s">
        <v>596</v>
      </c>
      <c r="K2081" s="97">
        <v>233367.18100000001</v>
      </c>
      <c r="L2081" s="97">
        <v>224755.247</v>
      </c>
      <c r="M2081" s="97">
        <v>633310.85230000003</v>
      </c>
      <c r="N2081" s="97">
        <v>724784.05480000004</v>
      </c>
      <c r="O2081" s="97">
        <v>53.272342010000003</v>
      </c>
      <c r="P2081" s="97">
        <v>-7.5006000750000004</v>
      </c>
    </row>
    <row r="2082" spans="1:16" x14ac:dyDescent="0.3">
      <c r="A2082" s="97" t="s">
        <v>9886</v>
      </c>
      <c r="B2082" s="97" t="s">
        <v>9887</v>
      </c>
      <c r="C2082" s="97" t="s">
        <v>9887</v>
      </c>
      <c r="D2082" s="97" t="s">
        <v>9888</v>
      </c>
      <c r="E2082" s="97" t="s">
        <v>4198</v>
      </c>
      <c r="F2082" s="97" t="s">
        <v>611</v>
      </c>
      <c r="G2082" s="97"/>
      <c r="H2082" s="97" t="s">
        <v>612</v>
      </c>
      <c r="I2082" s="97" t="s">
        <v>9889</v>
      </c>
      <c r="J2082" s="97" t="s">
        <v>614</v>
      </c>
      <c r="K2082" s="97">
        <v>142462.359</v>
      </c>
      <c r="L2082" s="97">
        <v>168883.125</v>
      </c>
      <c r="M2082" s="97">
        <v>542425.31279999996</v>
      </c>
      <c r="N2082" s="97">
        <v>668924.45810000005</v>
      </c>
      <c r="O2082" s="97">
        <v>52.768286510000003</v>
      </c>
      <c r="P2082" s="97">
        <v>-8.8531695429999999</v>
      </c>
    </row>
    <row r="2083" spans="1:16" x14ac:dyDescent="0.3">
      <c r="A2083" s="97" t="s">
        <v>9890</v>
      </c>
      <c r="B2083" s="97" t="s">
        <v>9891</v>
      </c>
      <c r="C2083" s="97" t="s">
        <v>9891</v>
      </c>
      <c r="D2083" s="97" t="s">
        <v>9892</v>
      </c>
      <c r="E2083" s="97" t="s">
        <v>159</v>
      </c>
      <c r="F2083" s="97"/>
      <c r="G2083" s="97"/>
      <c r="H2083" s="97" t="s">
        <v>159</v>
      </c>
      <c r="I2083" s="97" t="s">
        <v>9893</v>
      </c>
      <c r="J2083" s="97" t="s">
        <v>161</v>
      </c>
      <c r="K2083" s="97">
        <v>192428.28099999999</v>
      </c>
      <c r="L2083" s="97">
        <v>146050.20300000001</v>
      </c>
      <c r="M2083" s="97">
        <v>592380.34860000003</v>
      </c>
      <c r="N2083" s="97">
        <v>646096.18530000001</v>
      </c>
      <c r="O2083" s="97">
        <v>52.566121260000003</v>
      </c>
      <c r="P2083" s="97">
        <v>-8.1123907190000004</v>
      </c>
    </row>
    <row r="2084" spans="1:16" x14ac:dyDescent="0.3">
      <c r="A2084" s="97" t="s">
        <v>9894</v>
      </c>
      <c r="B2084" s="97" t="s">
        <v>9895</v>
      </c>
      <c r="C2084" s="97" t="s">
        <v>9895</v>
      </c>
      <c r="D2084" s="97" t="s">
        <v>1326</v>
      </c>
      <c r="E2084" s="97" t="s">
        <v>586</v>
      </c>
      <c r="F2084" s="97"/>
      <c r="G2084" s="97"/>
      <c r="H2084" s="97" t="s">
        <v>540</v>
      </c>
      <c r="I2084" s="97" t="s">
        <v>5767</v>
      </c>
      <c r="J2084" s="97" t="s">
        <v>542</v>
      </c>
      <c r="K2084" s="97">
        <v>133541.658</v>
      </c>
      <c r="L2084" s="97">
        <v>150312.08499999999</v>
      </c>
      <c r="M2084" s="97">
        <v>533506.43290000001</v>
      </c>
      <c r="N2084" s="97">
        <v>650357.46739999996</v>
      </c>
      <c r="O2084" s="97">
        <v>52.600408299999998</v>
      </c>
      <c r="P2084" s="97">
        <v>-8.9815656080000004</v>
      </c>
    </row>
    <row r="2085" spans="1:16" x14ac:dyDescent="0.3">
      <c r="A2085" s="97" t="s">
        <v>9896</v>
      </c>
      <c r="B2085" s="97" t="s">
        <v>9897</v>
      </c>
      <c r="C2085" s="97" t="s">
        <v>9898</v>
      </c>
      <c r="D2085" s="97" t="s">
        <v>9899</v>
      </c>
      <c r="E2085" s="97" t="s">
        <v>9900</v>
      </c>
      <c r="F2085" s="97" t="s">
        <v>166</v>
      </c>
      <c r="G2085" s="97"/>
      <c r="H2085" s="97" t="s">
        <v>262</v>
      </c>
      <c r="I2085" s="97" t="s">
        <v>9901</v>
      </c>
      <c r="J2085" s="97" t="s">
        <v>264</v>
      </c>
      <c r="K2085" s="97">
        <v>266075.46899999998</v>
      </c>
      <c r="L2085" s="97">
        <v>182733.875</v>
      </c>
      <c r="M2085" s="97">
        <v>666011.87040000001</v>
      </c>
      <c r="N2085" s="97">
        <v>682771.56059999997</v>
      </c>
      <c r="O2085" s="97">
        <v>52.891757200000001</v>
      </c>
      <c r="P2085" s="97">
        <v>-7.0190235789999997</v>
      </c>
    </row>
    <row r="2086" spans="1:16" x14ac:dyDescent="0.3">
      <c r="A2086" s="97" t="s">
        <v>9902</v>
      </c>
      <c r="B2086" s="97" t="s">
        <v>1496</v>
      </c>
      <c r="C2086" s="97" t="s">
        <v>9903</v>
      </c>
      <c r="D2086" s="97" t="s">
        <v>9904</v>
      </c>
      <c r="E2086" s="97" t="s">
        <v>274</v>
      </c>
      <c r="F2086" s="97" t="s">
        <v>275</v>
      </c>
      <c r="G2086" s="97"/>
      <c r="H2086" s="97" t="s">
        <v>276</v>
      </c>
      <c r="I2086" s="97" t="s">
        <v>9905</v>
      </c>
      <c r="J2086" s="97" t="s">
        <v>278</v>
      </c>
      <c r="K2086" s="97">
        <v>246158.234</v>
      </c>
      <c r="L2086" s="97">
        <v>259916.82800000001</v>
      </c>
      <c r="M2086" s="97">
        <v>646099.33750000002</v>
      </c>
      <c r="N2086" s="97">
        <v>759937.99219999998</v>
      </c>
      <c r="O2086" s="97">
        <v>53.587283290000002</v>
      </c>
      <c r="P2086" s="97">
        <v>-7.3037435630000003</v>
      </c>
    </row>
    <row r="2087" spans="1:16" x14ac:dyDescent="0.3">
      <c r="A2087" s="97" t="s">
        <v>9906</v>
      </c>
      <c r="B2087" s="97" t="s">
        <v>9907</v>
      </c>
      <c r="C2087" s="97" t="s">
        <v>9908</v>
      </c>
      <c r="D2087" s="97" t="s">
        <v>9909</v>
      </c>
      <c r="E2087" s="97" t="s">
        <v>569</v>
      </c>
      <c r="F2087" s="97"/>
      <c r="G2087" s="97"/>
      <c r="H2087" s="97" t="s">
        <v>276</v>
      </c>
      <c r="I2087" s="97" t="s">
        <v>9910</v>
      </c>
      <c r="J2087" s="97" t="s">
        <v>278</v>
      </c>
      <c r="K2087" s="97">
        <v>261538.29699999999</v>
      </c>
      <c r="L2087" s="97">
        <v>262718.68800000002</v>
      </c>
      <c r="M2087" s="97">
        <v>661476.10219999996</v>
      </c>
      <c r="N2087" s="97">
        <v>762739.1666</v>
      </c>
      <c r="O2087" s="97">
        <v>53.610876210000001</v>
      </c>
      <c r="P2087" s="97">
        <v>-7.0709794659999998</v>
      </c>
    </row>
    <row r="2088" spans="1:16" x14ac:dyDescent="0.3">
      <c r="A2088" s="97" t="s">
        <v>9911</v>
      </c>
      <c r="B2088" s="97" t="s">
        <v>9912</v>
      </c>
      <c r="C2088" s="97" t="s">
        <v>9913</v>
      </c>
      <c r="D2088" s="97" t="s">
        <v>9914</v>
      </c>
      <c r="E2088" s="97" t="s">
        <v>2926</v>
      </c>
      <c r="F2088" s="97" t="s">
        <v>137</v>
      </c>
      <c r="G2088" s="97"/>
      <c r="H2088" s="97" t="s">
        <v>138</v>
      </c>
      <c r="I2088" s="97" t="s">
        <v>9915</v>
      </c>
      <c r="J2088" s="97" t="s">
        <v>140</v>
      </c>
      <c r="K2088" s="97">
        <v>172571.04699999999</v>
      </c>
      <c r="L2088" s="97">
        <v>62985.879000000001</v>
      </c>
      <c r="M2088" s="97">
        <v>572526.94200000004</v>
      </c>
      <c r="N2088" s="97">
        <v>563049.85939999996</v>
      </c>
      <c r="O2088" s="97">
        <v>51.819022279999999</v>
      </c>
      <c r="P2088" s="97">
        <v>-8.3984947779999999</v>
      </c>
    </row>
    <row r="2089" spans="1:16" x14ac:dyDescent="0.3">
      <c r="A2089" s="97" t="s">
        <v>9916</v>
      </c>
      <c r="B2089" s="97" t="s">
        <v>9917</v>
      </c>
      <c r="C2089" s="97" t="s">
        <v>9918</v>
      </c>
      <c r="D2089" s="97" t="s">
        <v>9919</v>
      </c>
      <c r="E2089" s="97" t="s">
        <v>319</v>
      </c>
      <c r="F2089" s="97" t="s">
        <v>320</v>
      </c>
      <c r="G2089" s="97"/>
      <c r="H2089" s="97" t="s">
        <v>321</v>
      </c>
      <c r="I2089" s="97" t="s">
        <v>9920</v>
      </c>
      <c r="J2089" s="97" t="s">
        <v>323</v>
      </c>
      <c r="K2089" s="97">
        <v>163420.859</v>
      </c>
      <c r="L2089" s="97">
        <v>285899.03100000002</v>
      </c>
      <c r="M2089" s="97">
        <v>563379.92619999999</v>
      </c>
      <c r="N2089" s="97">
        <v>785915.03879999998</v>
      </c>
      <c r="O2089" s="97">
        <v>53.821459490000002</v>
      </c>
      <c r="P2089" s="97">
        <v>-8.5561651530000002</v>
      </c>
    </row>
    <row r="2090" spans="1:16" x14ac:dyDescent="0.3">
      <c r="A2090" s="97" t="s">
        <v>9921</v>
      </c>
      <c r="B2090" s="97" t="s">
        <v>9922</v>
      </c>
      <c r="C2090" s="97" t="s">
        <v>9923</v>
      </c>
      <c r="D2090" s="97" t="s">
        <v>9924</v>
      </c>
      <c r="E2090" s="97" t="s">
        <v>9925</v>
      </c>
      <c r="F2090" s="97" t="s">
        <v>158</v>
      </c>
      <c r="G2090" s="97"/>
      <c r="H2090" s="97" t="s">
        <v>594</v>
      </c>
      <c r="I2090" s="97" t="s">
        <v>9926</v>
      </c>
      <c r="J2090" s="97" t="s">
        <v>596</v>
      </c>
      <c r="K2090" s="97">
        <v>216317.57800000001</v>
      </c>
      <c r="L2090" s="97">
        <v>196611.25</v>
      </c>
      <c r="M2090" s="97">
        <v>616264.77150000003</v>
      </c>
      <c r="N2090" s="97">
        <v>696646.2121</v>
      </c>
      <c r="O2090" s="97">
        <v>53.020259420000002</v>
      </c>
      <c r="P2090" s="97">
        <v>-7.7575811029999997</v>
      </c>
    </row>
    <row r="2091" spans="1:16" x14ac:dyDescent="0.3">
      <c r="A2091" s="97" t="s">
        <v>9927</v>
      </c>
      <c r="B2091" s="97" t="s">
        <v>1496</v>
      </c>
      <c r="C2091" s="97" t="s">
        <v>9928</v>
      </c>
      <c r="D2091" s="97" t="s">
        <v>5149</v>
      </c>
      <c r="E2091" s="97" t="s">
        <v>1129</v>
      </c>
      <c r="F2091" s="97" t="s">
        <v>158</v>
      </c>
      <c r="G2091" s="97"/>
      <c r="H2091" s="97" t="s">
        <v>159</v>
      </c>
      <c r="I2091" s="97" t="s">
        <v>9929</v>
      </c>
      <c r="J2091" s="97" t="s">
        <v>161</v>
      </c>
      <c r="K2091" s="97">
        <v>213140.04500000001</v>
      </c>
      <c r="L2091" s="97">
        <v>113286.617</v>
      </c>
      <c r="M2091" s="97">
        <v>613087.4754</v>
      </c>
      <c r="N2091" s="97">
        <v>613339.54489999998</v>
      </c>
      <c r="O2091" s="97">
        <v>52.271591129999997</v>
      </c>
      <c r="P2091" s="97">
        <v>-7.8082401590000003</v>
      </c>
    </row>
    <row r="2092" spans="1:16" x14ac:dyDescent="0.3">
      <c r="A2092" s="97" t="s">
        <v>9930</v>
      </c>
      <c r="B2092" s="97" t="s">
        <v>3279</v>
      </c>
      <c r="C2092" s="97" t="s">
        <v>9931</v>
      </c>
      <c r="D2092" s="97" t="s">
        <v>9932</v>
      </c>
      <c r="E2092" s="97" t="s">
        <v>6257</v>
      </c>
      <c r="F2092" s="97"/>
      <c r="G2092" s="97"/>
      <c r="H2092" s="97" t="s">
        <v>123</v>
      </c>
      <c r="I2092" s="97" t="s">
        <v>9933</v>
      </c>
      <c r="J2092" s="97" t="s">
        <v>125</v>
      </c>
      <c r="K2092" s="97">
        <v>275004.5</v>
      </c>
      <c r="L2092" s="97">
        <v>330298.625</v>
      </c>
      <c r="M2092" s="97">
        <v>674939.76390000002</v>
      </c>
      <c r="N2092" s="97">
        <v>830304.4719</v>
      </c>
      <c r="O2092" s="97">
        <v>54.216150390000003</v>
      </c>
      <c r="P2092" s="97">
        <v>-6.8510131559999996</v>
      </c>
    </row>
    <row r="2093" spans="1:16" x14ac:dyDescent="0.3">
      <c r="A2093" s="97" t="s">
        <v>9934</v>
      </c>
      <c r="B2093" s="97" t="s">
        <v>9935</v>
      </c>
      <c r="C2093" s="97" t="s">
        <v>9935</v>
      </c>
      <c r="D2093" s="97" t="s">
        <v>9936</v>
      </c>
      <c r="E2093" s="97" t="s">
        <v>9937</v>
      </c>
      <c r="F2093" s="97" t="s">
        <v>3250</v>
      </c>
      <c r="G2093" s="97" t="s">
        <v>839</v>
      </c>
      <c r="H2093" s="97" t="s">
        <v>612</v>
      </c>
      <c r="I2093" s="97" t="s">
        <v>9938</v>
      </c>
      <c r="J2093" s="97" t="s">
        <v>614</v>
      </c>
      <c r="K2093" s="97">
        <v>124465.625</v>
      </c>
      <c r="L2093" s="97">
        <v>165215.641</v>
      </c>
      <c r="M2093" s="97">
        <v>524432.43590000004</v>
      </c>
      <c r="N2093" s="97">
        <v>665257.86170000001</v>
      </c>
      <c r="O2093" s="97">
        <v>52.733121359999998</v>
      </c>
      <c r="P2093" s="97">
        <v>-9.1189033110000004</v>
      </c>
    </row>
    <row r="2094" spans="1:16" x14ac:dyDescent="0.3">
      <c r="A2094" s="97" t="s">
        <v>9939</v>
      </c>
      <c r="B2094" s="97" t="s">
        <v>9940</v>
      </c>
      <c r="C2094" s="97" t="s">
        <v>9940</v>
      </c>
      <c r="D2094" s="97" t="s">
        <v>9941</v>
      </c>
      <c r="E2094" s="97" t="s">
        <v>729</v>
      </c>
      <c r="F2094" s="97" t="s">
        <v>611</v>
      </c>
      <c r="G2094" s="97"/>
      <c r="H2094" s="97" t="s">
        <v>612</v>
      </c>
      <c r="I2094" s="97" t="s">
        <v>9942</v>
      </c>
      <c r="J2094" s="97" t="s">
        <v>614</v>
      </c>
      <c r="K2094" s="97">
        <v>125733.43799999999</v>
      </c>
      <c r="L2094" s="97">
        <v>168931.65599999999</v>
      </c>
      <c r="M2094" s="97">
        <v>525699.99589999998</v>
      </c>
      <c r="N2094" s="97">
        <v>668973.06920000003</v>
      </c>
      <c r="O2094" s="97">
        <v>52.766682420000002</v>
      </c>
      <c r="P2094" s="97">
        <v>-9.1009801350000004</v>
      </c>
    </row>
    <row r="2095" spans="1:16" x14ac:dyDescent="0.3">
      <c r="A2095" s="97" t="s">
        <v>9943</v>
      </c>
      <c r="B2095" s="97" t="s">
        <v>432</v>
      </c>
      <c r="C2095" s="97" t="s">
        <v>9944</v>
      </c>
      <c r="D2095" s="97" t="s">
        <v>9945</v>
      </c>
      <c r="E2095" s="97" t="s">
        <v>2736</v>
      </c>
      <c r="F2095" s="97"/>
      <c r="G2095" s="97"/>
      <c r="H2095" s="97" t="s">
        <v>466</v>
      </c>
      <c r="I2095" s="97" t="s">
        <v>9946</v>
      </c>
      <c r="J2095" s="97" t="s">
        <v>468</v>
      </c>
      <c r="K2095" s="97">
        <v>114427.79399999999</v>
      </c>
      <c r="L2095" s="97">
        <v>290711.891</v>
      </c>
      <c r="M2095" s="97">
        <v>514397.44339999999</v>
      </c>
      <c r="N2095" s="97">
        <v>790727.1237</v>
      </c>
      <c r="O2095" s="97">
        <v>53.858936100000001</v>
      </c>
      <c r="P2095" s="97">
        <v>-9.3012728209999995</v>
      </c>
    </row>
    <row r="2096" spans="1:16" x14ac:dyDescent="0.3">
      <c r="A2096" s="97" t="s">
        <v>9947</v>
      </c>
      <c r="B2096" s="97" t="s">
        <v>9948</v>
      </c>
      <c r="C2096" s="97" t="s">
        <v>9948</v>
      </c>
      <c r="D2096" s="97" t="s">
        <v>9949</v>
      </c>
      <c r="E2096" s="97" t="s">
        <v>1053</v>
      </c>
      <c r="F2096" s="97" t="s">
        <v>320</v>
      </c>
      <c r="G2096" s="97"/>
      <c r="H2096" s="97" t="s">
        <v>546</v>
      </c>
      <c r="I2096" s="97" t="s">
        <v>9950</v>
      </c>
      <c r="J2096" s="97" t="s">
        <v>548</v>
      </c>
      <c r="K2096" s="97">
        <v>175236.95300000001</v>
      </c>
      <c r="L2096" s="97">
        <v>314324.84399999998</v>
      </c>
      <c r="M2096" s="97">
        <v>575193.62600000005</v>
      </c>
      <c r="N2096" s="97">
        <v>814334.66359999997</v>
      </c>
      <c r="O2096" s="97">
        <v>54.077530729999999</v>
      </c>
      <c r="P2096" s="97">
        <v>-8.3790593080000004</v>
      </c>
    </row>
    <row r="2097" spans="1:16" x14ac:dyDescent="0.3">
      <c r="A2097" s="97" t="s">
        <v>9951</v>
      </c>
      <c r="B2097" s="97" t="s">
        <v>9952</v>
      </c>
      <c r="C2097" s="97" t="s">
        <v>9953</v>
      </c>
      <c r="D2097" s="97" t="s">
        <v>9954</v>
      </c>
      <c r="E2097" s="97" t="s">
        <v>269</v>
      </c>
      <c r="F2097" s="97" t="s">
        <v>261</v>
      </c>
      <c r="G2097" s="97"/>
      <c r="H2097" s="97" t="s">
        <v>262</v>
      </c>
      <c r="I2097" s="97" t="s">
        <v>9955</v>
      </c>
      <c r="J2097" s="97" t="s">
        <v>264</v>
      </c>
      <c r="K2097" s="97">
        <v>246810.82800000001</v>
      </c>
      <c r="L2097" s="97">
        <v>189000.20300000001</v>
      </c>
      <c r="M2097" s="97">
        <v>646751.41240000003</v>
      </c>
      <c r="N2097" s="97">
        <v>689036.64159999997</v>
      </c>
      <c r="O2097" s="97">
        <v>52.950079700000003</v>
      </c>
      <c r="P2097" s="97">
        <v>-7.3043160699999996</v>
      </c>
    </row>
    <row r="2098" spans="1:16" x14ac:dyDescent="0.3">
      <c r="A2098" s="97" t="s">
        <v>9956</v>
      </c>
      <c r="B2098" s="97" t="s">
        <v>9957</v>
      </c>
      <c r="C2098" s="97" t="s">
        <v>9958</v>
      </c>
      <c r="D2098" s="97" t="s">
        <v>9959</v>
      </c>
      <c r="E2098" s="97" t="s">
        <v>719</v>
      </c>
      <c r="F2098" s="97" t="s">
        <v>137</v>
      </c>
      <c r="G2098" s="97"/>
      <c r="H2098" s="97" t="s">
        <v>138</v>
      </c>
      <c r="I2098" s="97" t="s">
        <v>9960</v>
      </c>
      <c r="J2098" s="97" t="s">
        <v>140</v>
      </c>
      <c r="K2098" s="97">
        <v>117157.82</v>
      </c>
      <c r="L2098" s="97">
        <v>97515.358999999997</v>
      </c>
      <c r="M2098" s="97">
        <v>517125.83679999999</v>
      </c>
      <c r="N2098" s="97">
        <v>597572.20420000004</v>
      </c>
      <c r="O2098" s="97">
        <v>52.123808570000001</v>
      </c>
      <c r="P2098" s="97">
        <v>-9.2102868119999997</v>
      </c>
    </row>
    <row r="2099" spans="1:16" x14ac:dyDescent="0.3">
      <c r="A2099" s="97" t="s">
        <v>9961</v>
      </c>
      <c r="B2099" s="97" t="s">
        <v>6557</v>
      </c>
      <c r="C2099" s="97" t="s">
        <v>6557</v>
      </c>
      <c r="D2099" s="97" t="s">
        <v>9962</v>
      </c>
      <c r="E2099" s="97" t="s">
        <v>3159</v>
      </c>
      <c r="F2099" s="97" t="s">
        <v>2161</v>
      </c>
      <c r="G2099" s="97"/>
      <c r="H2099" s="97" t="s">
        <v>203</v>
      </c>
      <c r="I2099" s="97" t="s">
        <v>9963</v>
      </c>
      <c r="J2099" s="97" t="s">
        <v>205</v>
      </c>
      <c r="K2099" s="97">
        <v>296338.38400000002</v>
      </c>
      <c r="L2099" s="97">
        <v>233171.07699999999</v>
      </c>
      <c r="M2099" s="97">
        <v>696268.53540000005</v>
      </c>
      <c r="N2099" s="97">
        <v>733197.73600000003</v>
      </c>
      <c r="O2099" s="97">
        <v>53.340245179999997</v>
      </c>
      <c r="P2099" s="97">
        <v>-6.5544013249999997</v>
      </c>
    </row>
    <row r="2100" spans="1:16" x14ac:dyDescent="0.3">
      <c r="A2100" s="97" t="s">
        <v>9964</v>
      </c>
      <c r="B2100" s="97" t="s">
        <v>9965</v>
      </c>
      <c r="C2100" s="97" t="s">
        <v>9965</v>
      </c>
      <c r="D2100" s="97" t="s">
        <v>9941</v>
      </c>
      <c r="E2100" s="97" t="s">
        <v>729</v>
      </c>
      <c r="F2100" s="97" t="s">
        <v>611</v>
      </c>
      <c r="G2100" s="97"/>
      <c r="H2100" s="97" t="s">
        <v>612</v>
      </c>
      <c r="I2100" s="97" t="s">
        <v>9966</v>
      </c>
      <c r="J2100" s="97" t="s">
        <v>614</v>
      </c>
      <c r="K2100" s="97">
        <v>120549.836</v>
      </c>
      <c r="L2100" s="97">
        <v>165858</v>
      </c>
      <c r="M2100" s="97">
        <v>520517.4939</v>
      </c>
      <c r="N2100" s="97">
        <v>665900.10349999997</v>
      </c>
      <c r="O2100" s="97">
        <v>52.738331549999998</v>
      </c>
      <c r="P2100" s="97">
        <v>-9.1770129889999996</v>
      </c>
    </row>
    <row r="2101" spans="1:16" x14ac:dyDescent="0.3">
      <c r="A2101" s="97" t="s">
        <v>9967</v>
      </c>
      <c r="B2101" s="97" t="s">
        <v>9968</v>
      </c>
      <c r="C2101" s="97" t="s">
        <v>9968</v>
      </c>
      <c r="D2101" s="97" t="s">
        <v>9969</v>
      </c>
      <c r="E2101" s="97" t="s">
        <v>1124</v>
      </c>
      <c r="F2101" s="97"/>
      <c r="G2101" s="97"/>
      <c r="H2101" s="97" t="s">
        <v>159</v>
      </c>
      <c r="I2101" s="97" t="s">
        <v>9970</v>
      </c>
      <c r="J2101" s="97" t="s">
        <v>430</v>
      </c>
      <c r="K2101" s="97">
        <v>194745.609</v>
      </c>
      <c r="L2101" s="97">
        <v>169146.65599999999</v>
      </c>
      <c r="M2101" s="97">
        <v>594697.30180000002</v>
      </c>
      <c r="N2101" s="97">
        <v>669187.65049999999</v>
      </c>
      <c r="O2101" s="97">
        <v>52.773693620000003</v>
      </c>
      <c r="P2101" s="97">
        <v>-8.0785869120000005</v>
      </c>
    </row>
    <row r="2102" spans="1:16" x14ac:dyDescent="0.3">
      <c r="A2102" s="97" t="s">
        <v>9971</v>
      </c>
      <c r="B2102" s="97" t="s">
        <v>9972</v>
      </c>
      <c r="C2102" s="97" t="s">
        <v>9973</v>
      </c>
      <c r="D2102" s="97" t="s">
        <v>2171</v>
      </c>
      <c r="E2102" s="97" t="s">
        <v>514</v>
      </c>
      <c r="F2102" s="97"/>
      <c r="G2102" s="97"/>
      <c r="H2102" s="97" t="s">
        <v>515</v>
      </c>
      <c r="I2102" s="97" t="s">
        <v>9974</v>
      </c>
      <c r="J2102" s="97" t="s">
        <v>517</v>
      </c>
      <c r="K2102" s="97">
        <v>303231.06199999998</v>
      </c>
      <c r="L2102" s="97">
        <v>116024.14</v>
      </c>
      <c r="M2102" s="97">
        <v>703159.10569999996</v>
      </c>
      <c r="N2102" s="97">
        <v>616075.99650000001</v>
      </c>
      <c r="O2102" s="97">
        <v>52.286663490000002</v>
      </c>
      <c r="P2102" s="97">
        <v>-6.4879396570000001</v>
      </c>
    </row>
    <row r="2103" spans="1:16" x14ac:dyDescent="0.3">
      <c r="A2103" s="97" t="s">
        <v>9975</v>
      </c>
      <c r="B2103" s="97" t="s">
        <v>9976</v>
      </c>
      <c r="C2103" s="97" t="s">
        <v>9976</v>
      </c>
      <c r="D2103" s="97" t="s">
        <v>7201</v>
      </c>
      <c r="E2103" s="97" t="s">
        <v>1124</v>
      </c>
      <c r="F2103" s="97" t="s">
        <v>158</v>
      </c>
      <c r="G2103" s="97"/>
      <c r="H2103" s="97" t="s">
        <v>159</v>
      </c>
      <c r="I2103" s="97" t="s">
        <v>9977</v>
      </c>
      <c r="J2103" s="97" t="s">
        <v>430</v>
      </c>
      <c r="K2103" s="97">
        <v>190607.29699999999</v>
      </c>
      <c r="L2103" s="97">
        <v>170758.266</v>
      </c>
      <c r="M2103" s="97">
        <v>590559.8898</v>
      </c>
      <c r="N2103" s="97">
        <v>670798.93559999997</v>
      </c>
      <c r="O2103" s="97">
        <v>52.788119010000003</v>
      </c>
      <c r="P2103" s="97">
        <v>-8.1399503709999994</v>
      </c>
    </row>
    <row r="2104" spans="1:16" x14ac:dyDescent="0.3">
      <c r="A2104" s="97" t="s">
        <v>9978</v>
      </c>
      <c r="B2104" s="97" t="s">
        <v>9456</v>
      </c>
      <c r="C2104" s="97" t="s">
        <v>9979</v>
      </c>
      <c r="D2104" s="97" t="s">
        <v>9980</v>
      </c>
      <c r="E2104" s="97" t="s">
        <v>741</v>
      </c>
      <c r="F2104" s="97" t="s">
        <v>465</v>
      </c>
      <c r="G2104" s="97"/>
      <c r="H2104" s="97" t="s">
        <v>466</v>
      </c>
      <c r="I2104" s="97" t="s">
        <v>9981</v>
      </c>
      <c r="J2104" s="97" t="s">
        <v>468</v>
      </c>
      <c r="K2104" s="97">
        <v>123664.789</v>
      </c>
      <c r="L2104" s="97">
        <v>316009.25</v>
      </c>
      <c r="M2104" s="97">
        <v>523632.58309999999</v>
      </c>
      <c r="N2104" s="97">
        <v>816018.9817</v>
      </c>
      <c r="O2104" s="97">
        <v>54.087601169999999</v>
      </c>
      <c r="P2104" s="97">
        <v>-9.1672542939999992</v>
      </c>
    </row>
    <row r="2105" spans="1:16" x14ac:dyDescent="0.3">
      <c r="A2105" s="97" t="s">
        <v>9982</v>
      </c>
      <c r="B2105" s="97" t="s">
        <v>9983</v>
      </c>
      <c r="C2105" s="97" t="s">
        <v>9984</v>
      </c>
      <c r="D2105" s="97" t="s">
        <v>9985</v>
      </c>
      <c r="E2105" s="97" t="s">
        <v>9986</v>
      </c>
      <c r="F2105" s="97" t="s">
        <v>9987</v>
      </c>
      <c r="G2105" s="97" t="s">
        <v>465</v>
      </c>
      <c r="H2105" s="97" t="s">
        <v>466</v>
      </c>
      <c r="I2105" s="97" t="s">
        <v>9988</v>
      </c>
      <c r="J2105" s="97" t="s">
        <v>468</v>
      </c>
      <c r="K2105" s="97">
        <v>121292.32</v>
      </c>
      <c r="L2105" s="97">
        <v>296142.59399999998</v>
      </c>
      <c r="M2105" s="97">
        <v>521260.51929999999</v>
      </c>
      <c r="N2105" s="97">
        <v>796156.61959999998</v>
      </c>
      <c r="O2105" s="97">
        <v>53.908801230000002</v>
      </c>
      <c r="P2105" s="97">
        <v>-9.1983655389999992</v>
      </c>
    </row>
    <row r="2106" spans="1:16" x14ac:dyDescent="0.3">
      <c r="A2106" s="97" t="s">
        <v>9989</v>
      </c>
      <c r="B2106" s="97" t="s">
        <v>9990</v>
      </c>
      <c r="C2106" s="97" t="s">
        <v>9991</v>
      </c>
      <c r="D2106" s="97" t="s">
        <v>9992</v>
      </c>
      <c r="E2106" s="97" t="s">
        <v>138</v>
      </c>
      <c r="F2106" s="97"/>
      <c r="G2106" s="97"/>
      <c r="H2106" s="97" t="s">
        <v>138</v>
      </c>
      <c r="I2106" s="97" t="s">
        <v>9993</v>
      </c>
      <c r="J2106" s="97" t="s">
        <v>347</v>
      </c>
      <c r="K2106" s="97">
        <v>169345.87</v>
      </c>
      <c r="L2106" s="97">
        <v>70143.491999999998</v>
      </c>
      <c r="M2106" s="97">
        <v>569302.49829999998</v>
      </c>
      <c r="N2106" s="97">
        <v>570205.94850000006</v>
      </c>
      <c r="O2106" s="97">
        <v>51.883180150000001</v>
      </c>
      <c r="P2106" s="97">
        <v>-8.4458989140000007</v>
      </c>
    </row>
    <row r="2107" spans="1:16" x14ac:dyDescent="0.3">
      <c r="A2107" s="97" t="s">
        <v>9994</v>
      </c>
      <c r="B2107" s="97" t="s">
        <v>9995</v>
      </c>
      <c r="C2107" s="97" t="s">
        <v>9996</v>
      </c>
      <c r="D2107" s="97" t="s">
        <v>9997</v>
      </c>
      <c r="E2107" s="97" t="s">
        <v>380</v>
      </c>
      <c r="F2107" s="97"/>
      <c r="G2107" s="97"/>
      <c r="H2107" s="97" t="s">
        <v>381</v>
      </c>
      <c r="I2107" s="97" t="s">
        <v>9998</v>
      </c>
      <c r="J2107" s="97" t="s">
        <v>383</v>
      </c>
      <c r="K2107" s="97">
        <v>264985.59399999998</v>
      </c>
      <c r="L2107" s="97">
        <v>298014.56300000002</v>
      </c>
      <c r="M2107" s="97">
        <v>664922.84450000001</v>
      </c>
      <c r="N2107" s="97">
        <v>798027.41890000005</v>
      </c>
      <c r="O2107" s="97">
        <v>53.92752411</v>
      </c>
      <c r="P2107" s="97">
        <v>-7.0114798609999998</v>
      </c>
    </row>
    <row r="2108" spans="1:16" x14ac:dyDescent="0.3">
      <c r="A2108" s="97" t="s">
        <v>9999</v>
      </c>
      <c r="B2108" s="97" t="s">
        <v>10000</v>
      </c>
      <c r="C2108" s="97" t="s">
        <v>10000</v>
      </c>
      <c r="D2108" s="97" t="s">
        <v>10001</v>
      </c>
      <c r="E2108" s="97" t="s">
        <v>611</v>
      </c>
      <c r="F2108" s="97"/>
      <c r="G2108" s="97"/>
      <c r="H2108" s="97" t="s">
        <v>612</v>
      </c>
      <c r="I2108" s="97" t="s">
        <v>10002</v>
      </c>
      <c r="J2108" s="97" t="s">
        <v>614</v>
      </c>
      <c r="K2108" s="97">
        <v>95903.781000000003</v>
      </c>
      <c r="L2108" s="97">
        <v>158760.59400000001</v>
      </c>
      <c r="M2108" s="97">
        <v>495876.71010000003</v>
      </c>
      <c r="N2108" s="97">
        <v>658804.36049999995</v>
      </c>
      <c r="O2108" s="97">
        <v>52.670397280000003</v>
      </c>
      <c r="P2108" s="97">
        <v>-9.5395324959999996</v>
      </c>
    </row>
    <row r="2109" spans="1:16" x14ac:dyDescent="0.3">
      <c r="A2109" s="97" t="s">
        <v>10003</v>
      </c>
      <c r="B2109" s="97" t="s">
        <v>10004</v>
      </c>
      <c r="C2109" s="97" t="s">
        <v>10005</v>
      </c>
      <c r="D2109" s="97" t="s">
        <v>10006</v>
      </c>
      <c r="E2109" s="97" t="s">
        <v>413</v>
      </c>
      <c r="F2109" s="97" t="s">
        <v>138</v>
      </c>
      <c r="G2109" s="97"/>
      <c r="H2109" s="97" t="s">
        <v>138</v>
      </c>
      <c r="I2109" s="97" t="s">
        <v>10007</v>
      </c>
      <c r="J2109" s="97" t="s">
        <v>347</v>
      </c>
      <c r="K2109" s="97">
        <v>165836.13200000001</v>
      </c>
      <c r="L2109" s="97">
        <v>69172.581999999995</v>
      </c>
      <c r="M2109" s="97">
        <v>565793.51089999999</v>
      </c>
      <c r="N2109" s="97">
        <v>569235.26670000004</v>
      </c>
      <c r="O2109" s="97">
        <v>51.874250689999997</v>
      </c>
      <c r="P2109" s="97">
        <v>-8.4967708450000003</v>
      </c>
    </row>
    <row r="2110" spans="1:16" x14ac:dyDescent="0.3">
      <c r="A2110" s="97" t="s">
        <v>10008</v>
      </c>
      <c r="B2110" s="97" t="s">
        <v>10009</v>
      </c>
      <c r="C2110" s="97" t="s">
        <v>10010</v>
      </c>
      <c r="D2110" s="97" t="s">
        <v>7790</v>
      </c>
      <c r="E2110" s="97" t="s">
        <v>6648</v>
      </c>
      <c r="F2110" s="97"/>
      <c r="G2110" s="97"/>
      <c r="H2110" s="97" t="s">
        <v>138</v>
      </c>
      <c r="I2110" s="97" t="s">
        <v>10011</v>
      </c>
      <c r="J2110" s="97" t="s">
        <v>140</v>
      </c>
      <c r="K2110" s="97">
        <v>200645.54500000001</v>
      </c>
      <c r="L2110" s="97">
        <v>81481.865000000005</v>
      </c>
      <c r="M2110" s="97">
        <v>600595.49470000004</v>
      </c>
      <c r="N2110" s="97">
        <v>581541.71010000003</v>
      </c>
      <c r="O2110" s="97">
        <v>51.985922690000002</v>
      </c>
      <c r="P2110" s="97">
        <v>-7.9913303390000001</v>
      </c>
    </row>
    <row r="2111" spans="1:16" x14ac:dyDescent="0.3">
      <c r="A2111" s="97" t="s">
        <v>10012</v>
      </c>
      <c r="B2111" s="97" t="s">
        <v>10013</v>
      </c>
      <c r="C2111" s="97" t="s">
        <v>10014</v>
      </c>
      <c r="D2111" s="97" t="s">
        <v>10015</v>
      </c>
      <c r="E2111" s="97" t="s">
        <v>5206</v>
      </c>
      <c r="F2111" s="97" t="s">
        <v>736</v>
      </c>
      <c r="G2111" s="97"/>
      <c r="H2111" s="97" t="s">
        <v>175</v>
      </c>
      <c r="I2111" s="97" t="s">
        <v>10016</v>
      </c>
      <c r="J2111" s="97" t="s">
        <v>198</v>
      </c>
      <c r="K2111" s="97">
        <v>317430.375</v>
      </c>
      <c r="L2111" s="97">
        <v>233091.21900000001</v>
      </c>
      <c r="M2111" s="97">
        <v>717355.98250000004</v>
      </c>
      <c r="N2111" s="97">
        <v>733117.7831</v>
      </c>
      <c r="O2111" s="97">
        <v>53.335272080000003</v>
      </c>
      <c r="P2111" s="97">
        <v>-6.2379245929999998</v>
      </c>
    </row>
    <row r="2112" spans="1:16" x14ac:dyDescent="0.3">
      <c r="A2112" s="97" t="s">
        <v>10017</v>
      </c>
      <c r="B2112" s="97" t="s">
        <v>10018</v>
      </c>
      <c r="C2112" s="97" t="s">
        <v>10019</v>
      </c>
      <c r="D2112" s="97" t="s">
        <v>10020</v>
      </c>
      <c r="E2112" s="97" t="s">
        <v>320</v>
      </c>
      <c r="F2112" s="97"/>
      <c r="G2112" s="97"/>
      <c r="H2112" s="97" t="s">
        <v>321</v>
      </c>
      <c r="I2112" s="97" t="s">
        <v>10021</v>
      </c>
      <c r="J2112" s="97" t="s">
        <v>323</v>
      </c>
      <c r="K2112" s="97">
        <v>193984.109</v>
      </c>
      <c r="L2112" s="97">
        <v>258254.78099999999</v>
      </c>
      <c r="M2112" s="97">
        <v>593936.4436</v>
      </c>
      <c r="N2112" s="97">
        <v>758276.58189999999</v>
      </c>
      <c r="O2112" s="97">
        <v>53.57434361</v>
      </c>
      <c r="P2112" s="97">
        <v>-8.0915516640000007</v>
      </c>
    </row>
    <row r="2113" spans="1:16" x14ac:dyDescent="0.3">
      <c r="A2113" s="97" t="s">
        <v>10022</v>
      </c>
      <c r="B2113" s="97" t="s">
        <v>10023</v>
      </c>
      <c r="C2113" s="97" t="s">
        <v>10024</v>
      </c>
      <c r="D2113" s="97" t="s">
        <v>10023</v>
      </c>
      <c r="E2113" s="97" t="s">
        <v>319</v>
      </c>
      <c r="F2113" s="97" t="s">
        <v>320</v>
      </c>
      <c r="G2113" s="97"/>
      <c r="H2113" s="97" t="s">
        <v>307</v>
      </c>
      <c r="I2113" s="97" t="s">
        <v>10025</v>
      </c>
      <c r="J2113" s="97" t="s">
        <v>309</v>
      </c>
      <c r="K2113" s="97">
        <v>162945.81299999999</v>
      </c>
      <c r="L2113" s="97">
        <v>261698.78099999999</v>
      </c>
      <c r="M2113" s="97">
        <v>562904.85309999995</v>
      </c>
      <c r="N2113" s="97">
        <v>761720.00589999999</v>
      </c>
      <c r="O2113" s="97">
        <v>53.604010709999997</v>
      </c>
      <c r="P2113" s="97">
        <v>-8.5604825190000007</v>
      </c>
    </row>
    <row r="2114" spans="1:16" x14ac:dyDescent="0.3">
      <c r="A2114" s="97" t="s">
        <v>10026</v>
      </c>
      <c r="B2114" s="97" t="s">
        <v>10027</v>
      </c>
      <c r="C2114" s="97" t="s">
        <v>10028</v>
      </c>
      <c r="D2114" s="97" t="s">
        <v>10029</v>
      </c>
      <c r="E2114" s="97" t="s">
        <v>8968</v>
      </c>
      <c r="F2114" s="97" t="s">
        <v>679</v>
      </c>
      <c r="G2114" s="97"/>
      <c r="H2114" s="97" t="s">
        <v>151</v>
      </c>
      <c r="I2114" s="97" t="s">
        <v>10030</v>
      </c>
      <c r="J2114" s="97" t="s">
        <v>153</v>
      </c>
      <c r="K2114" s="97">
        <v>79977.398000000001</v>
      </c>
      <c r="L2114" s="97">
        <v>132964.09400000001</v>
      </c>
      <c r="M2114" s="97">
        <v>479953.6176</v>
      </c>
      <c r="N2114" s="97">
        <v>633013.50549999997</v>
      </c>
      <c r="O2114" s="97">
        <v>52.435405320000001</v>
      </c>
      <c r="P2114" s="97">
        <v>-9.7655249889999993</v>
      </c>
    </row>
    <row r="2115" spans="1:16" x14ac:dyDescent="0.3">
      <c r="A2115" s="97" t="s">
        <v>10031</v>
      </c>
      <c r="B2115" s="97" t="s">
        <v>10032</v>
      </c>
      <c r="C2115" s="97" t="s">
        <v>10033</v>
      </c>
      <c r="D2115" s="97" t="s">
        <v>10034</v>
      </c>
      <c r="E2115" s="97" t="s">
        <v>3674</v>
      </c>
      <c r="F2115" s="97"/>
      <c r="G2115" s="97"/>
      <c r="H2115" s="97" t="s">
        <v>546</v>
      </c>
      <c r="I2115" s="97" t="s">
        <v>10035</v>
      </c>
      <c r="J2115" s="97" t="s">
        <v>548</v>
      </c>
      <c r="K2115" s="97">
        <v>165877.65599999999</v>
      </c>
      <c r="L2115" s="97">
        <v>349511.90600000002</v>
      </c>
      <c r="M2115" s="97">
        <v>565836.53280000004</v>
      </c>
      <c r="N2115" s="97">
        <v>849514.19339999999</v>
      </c>
      <c r="O2115" s="97">
        <v>54.393090790000002</v>
      </c>
      <c r="P2115" s="97">
        <v>-8.5260414410000003</v>
      </c>
    </row>
    <row r="2116" spans="1:16" x14ac:dyDescent="0.3">
      <c r="A2116" s="97" t="s">
        <v>10036</v>
      </c>
      <c r="B2116" s="97" t="s">
        <v>1442</v>
      </c>
      <c r="C2116" s="97" t="s">
        <v>10037</v>
      </c>
      <c r="D2116" s="97" t="s">
        <v>10038</v>
      </c>
      <c r="E2116" s="97" t="s">
        <v>10039</v>
      </c>
      <c r="F2116" s="97" t="s">
        <v>3674</v>
      </c>
      <c r="G2116" s="97"/>
      <c r="H2116" s="97" t="s">
        <v>546</v>
      </c>
      <c r="I2116" s="97" t="s">
        <v>10040</v>
      </c>
      <c r="J2116" s="97" t="s">
        <v>548</v>
      </c>
      <c r="K2116" s="97">
        <v>149569.84400000001</v>
      </c>
      <c r="L2116" s="97">
        <v>334754.59399999998</v>
      </c>
      <c r="M2116" s="97">
        <v>549532.15610000002</v>
      </c>
      <c r="N2116" s="97">
        <v>834760.14809999999</v>
      </c>
      <c r="O2116" s="97">
        <v>54.259176750000002</v>
      </c>
      <c r="P2116" s="97">
        <v>-8.774576433</v>
      </c>
    </row>
    <row r="2117" spans="1:16" x14ac:dyDescent="0.3">
      <c r="A2117" s="97" t="s">
        <v>10041</v>
      </c>
      <c r="B2117" s="97" t="s">
        <v>1496</v>
      </c>
      <c r="C2117" s="97" t="s">
        <v>10042</v>
      </c>
      <c r="D2117" s="97" t="s">
        <v>10043</v>
      </c>
      <c r="E2117" s="97" t="s">
        <v>2354</v>
      </c>
      <c r="F2117" s="97"/>
      <c r="G2117" s="97"/>
      <c r="H2117" s="97" t="s">
        <v>307</v>
      </c>
      <c r="I2117" s="97" t="s">
        <v>10044</v>
      </c>
      <c r="J2117" s="97" t="s">
        <v>309</v>
      </c>
      <c r="K2117" s="97">
        <v>103414.539</v>
      </c>
      <c r="L2117" s="97">
        <v>252315.81299999999</v>
      </c>
      <c r="M2117" s="97">
        <v>503386.35560000001</v>
      </c>
      <c r="N2117" s="97">
        <v>752339.37919999997</v>
      </c>
      <c r="O2117" s="97">
        <v>53.512149119999997</v>
      </c>
      <c r="P2117" s="97">
        <v>-9.456646954</v>
      </c>
    </row>
    <row r="2118" spans="1:16" x14ac:dyDescent="0.3">
      <c r="A2118" s="97" t="s">
        <v>10045</v>
      </c>
      <c r="B2118" s="97" t="s">
        <v>10046</v>
      </c>
      <c r="C2118" s="97" t="s">
        <v>10046</v>
      </c>
      <c r="D2118" s="97" t="s">
        <v>1718</v>
      </c>
      <c r="E2118" s="97" t="s">
        <v>158</v>
      </c>
      <c r="F2118" s="97"/>
      <c r="G2118" s="97"/>
      <c r="H2118" s="97" t="s">
        <v>159</v>
      </c>
      <c r="I2118" s="97" t="s">
        <v>10047</v>
      </c>
      <c r="J2118" s="97" t="s">
        <v>161</v>
      </c>
      <c r="K2118" s="97">
        <v>201015.06299999999</v>
      </c>
      <c r="L2118" s="97">
        <v>119350.086</v>
      </c>
      <c r="M2118" s="97">
        <v>600965.13740000001</v>
      </c>
      <c r="N2118" s="97">
        <v>619401.7733</v>
      </c>
      <c r="O2118" s="97">
        <v>52.326236459999997</v>
      </c>
      <c r="P2118" s="97">
        <v>-7.985841239</v>
      </c>
    </row>
    <row r="2119" spans="1:16" x14ac:dyDescent="0.3">
      <c r="A2119" s="97" t="s">
        <v>10048</v>
      </c>
      <c r="B2119" s="97" t="s">
        <v>10049</v>
      </c>
      <c r="C2119" s="97" t="s">
        <v>10050</v>
      </c>
      <c r="D2119" s="97" t="s">
        <v>10051</v>
      </c>
      <c r="E2119" s="97" t="s">
        <v>10052</v>
      </c>
      <c r="F2119" s="97" t="s">
        <v>10053</v>
      </c>
      <c r="G2119" s="97"/>
      <c r="H2119" s="97" t="s">
        <v>175</v>
      </c>
      <c r="I2119" s="97" t="s">
        <v>10054</v>
      </c>
      <c r="J2119" s="97" t="s">
        <v>198</v>
      </c>
      <c r="K2119" s="97">
        <v>309193.38500000001</v>
      </c>
      <c r="L2119" s="97">
        <v>234136.67300000001</v>
      </c>
      <c r="M2119" s="97">
        <v>709120.77240000002</v>
      </c>
      <c r="N2119" s="97">
        <v>734163.05570000003</v>
      </c>
      <c r="O2119" s="97">
        <v>53.346423510000001</v>
      </c>
      <c r="P2119" s="97">
        <v>-6.3611569579999996</v>
      </c>
    </row>
    <row r="2120" spans="1:16" x14ac:dyDescent="0.3">
      <c r="A2120" s="97" t="s">
        <v>10055</v>
      </c>
      <c r="B2120" s="97" t="s">
        <v>10056</v>
      </c>
      <c r="C2120" s="97"/>
      <c r="D2120" s="97" t="s">
        <v>9668</v>
      </c>
      <c r="E2120" s="97" t="s">
        <v>138</v>
      </c>
      <c r="F2120" s="97"/>
      <c r="G2120" s="97"/>
      <c r="H2120" s="97" t="s">
        <v>138</v>
      </c>
      <c r="I2120" s="97" t="s">
        <v>10057</v>
      </c>
      <c r="J2120" s="97" t="s">
        <v>347</v>
      </c>
      <c r="K2120" s="97">
        <v>169642.19899999999</v>
      </c>
      <c r="L2120" s="97">
        <v>72659.789000000004</v>
      </c>
      <c r="M2120" s="97">
        <v>569598.77720000001</v>
      </c>
      <c r="N2120" s="97">
        <v>572721.70200000005</v>
      </c>
      <c r="O2120" s="97">
        <v>51.905810170000002</v>
      </c>
      <c r="P2120" s="97">
        <v>-8.4418171599999994</v>
      </c>
    </row>
    <row r="2121" spans="1:16" x14ac:dyDescent="0.3">
      <c r="A2121" s="97" t="s">
        <v>10058</v>
      </c>
      <c r="B2121" s="97" t="s">
        <v>10059</v>
      </c>
      <c r="C2121" s="97" t="s">
        <v>10060</v>
      </c>
      <c r="D2121" s="97" t="s">
        <v>10061</v>
      </c>
      <c r="E2121" s="97" t="s">
        <v>10062</v>
      </c>
      <c r="F2121" s="97" t="s">
        <v>3406</v>
      </c>
      <c r="G2121" s="97"/>
      <c r="H2121" s="97" t="s">
        <v>138</v>
      </c>
      <c r="I2121" s="97" t="s">
        <v>10063</v>
      </c>
      <c r="J2121" s="97" t="s">
        <v>347</v>
      </c>
      <c r="K2121" s="97">
        <v>170857.356</v>
      </c>
      <c r="L2121" s="97">
        <v>73446.179000000004</v>
      </c>
      <c r="M2121" s="97">
        <v>570813.67680000002</v>
      </c>
      <c r="N2121" s="97">
        <v>573507.91599999997</v>
      </c>
      <c r="O2121" s="97">
        <v>51.912942299999997</v>
      </c>
      <c r="P2121" s="97">
        <v>-8.4242282930000005</v>
      </c>
    </row>
    <row r="2122" spans="1:16" x14ac:dyDescent="0.3">
      <c r="A2122" s="97" t="s">
        <v>10064</v>
      </c>
      <c r="B2122" s="97" t="s">
        <v>10065</v>
      </c>
      <c r="C2122" s="97" t="s">
        <v>10065</v>
      </c>
      <c r="D2122" s="97" t="s">
        <v>10066</v>
      </c>
      <c r="E2122" s="97" t="s">
        <v>1394</v>
      </c>
      <c r="F2122" s="97"/>
      <c r="G2122" s="97"/>
      <c r="H2122" s="97" t="s">
        <v>334</v>
      </c>
      <c r="I2122" s="97" t="s">
        <v>10067</v>
      </c>
      <c r="J2122" s="97" t="s">
        <v>336</v>
      </c>
      <c r="K2122" s="97">
        <v>197698.625</v>
      </c>
      <c r="L2122" s="97">
        <v>345227.96899999998</v>
      </c>
      <c r="M2122" s="97">
        <v>597650.62300000002</v>
      </c>
      <c r="N2122" s="97">
        <v>845231.01029999997</v>
      </c>
      <c r="O2122" s="97">
        <v>54.355745079999998</v>
      </c>
      <c r="P2122" s="97">
        <v>-8.0361422059999992</v>
      </c>
    </row>
    <row r="2123" spans="1:16" x14ac:dyDescent="0.3">
      <c r="A2123" s="97" t="s">
        <v>10068</v>
      </c>
      <c r="B2123" s="97" t="s">
        <v>10069</v>
      </c>
      <c r="C2123" s="97" t="s">
        <v>10070</v>
      </c>
      <c r="D2123" s="97" t="s">
        <v>10071</v>
      </c>
      <c r="E2123" s="97" t="s">
        <v>10072</v>
      </c>
      <c r="F2123" s="97" t="s">
        <v>679</v>
      </c>
      <c r="G2123" s="97"/>
      <c r="H2123" s="97" t="s">
        <v>151</v>
      </c>
      <c r="I2123" s="97" t="s">
        <v>10073</v>
      </c>
      <c r="J2123" s="97" t="s">
        <v>153</v>
      </c>
      <c r="K2123" s="97">
        <v>71523.608999999997</v>
      </c>
      <c r="L2123" s="97">
        <v>129197.656</v>
      </c>
      <c r="M2123" s="97">
        <v>471501.62929999997</v>
      </c>
      <c r="N2123" s="97">
        <v>629247.9253</v>
      </c>
      <c r="O2123" s="97">
        <v>52.399656899999997</v>
      </c>
      <c r="P2123" s="97">
        <v>-9.8883115470000007</v>
      </c>
    </row>
    <row r="2124" spans="1:16" x14ac:dyDescent="0.3">
      <c r="A2124" s="97" t="s">
        <v>10074</v>
      </c>
      <c r="B2124" s="97" t="s">
        <v>10075</v>
      </c>
      <c r="C2124" s="97" t="s">
        <v>10076</v>
      </c>
      <c r="D2124" s="97" t="s">
        <v>6387</v>
      </c>
      <c r="E2124" s="97" t="s">
        <v>275</v>
      </c>
      <c r="F2124" s="97"/>
      <c r="G2124" s="97"/>
      <c r="H2124" s="97" t="s">
        <v>276</v>
      </c>
      <c r="I2124" s="97" t="s">
        <v>10077</v>
      </c>
      <c r="J2124" s="97" t="s">
        <v>278</v>
      </c>
      <c r="K2124" s="97">
        <v>230774.59400000001</v>
      </c>
      <c r="L2124" s="97">
        <v>267675.34399999998</v>
      </c>
      <c r="M2124" s="97">
        <v>630719.05299999996</v>
      </c>
      <c r="N2124" s="97">
        <v>767694.91870000004</v>
      </c>
      <c r="O2124" s="97">
        <v>53.658114869999999</v>
      </c>
      <c r="P2124" s="97">
        <v>-7.5352624820000003</v>
      </c>
    </row>
    <row r="2125" spans="1:16" x14ac:dyDescent="0.3">
      <c r="A2125" s="97" t="s">
        <v>10078</v>
      </c>
      <c r="B2125" s="97" t="s">
        <v>3058</v>
      </c>
      <c r="C2125" s="97" t="s">
        <v>10079</v>
      </c>
      <c r="D2125" s="97" t="s">
        <v>10080</v>
      </c>
      <c r="E2125" s="97" t="s">
        <v>10081</v>
      </c>
      <c r="F2125" s="97" t="s">
        <v>742</v>
      </c>
      <c r="G2125" s="97"/>
      <c r="H2125" s="97" t="s">
        <v>546</v>
      </c>
      <c r="I2125" s="97" t="s">
        <v>10082</v>
      </c>
      <c r="J2125" s="97" t="s">
        <v>548</v>
      </c>
      <c r="K2125" s="97">
        <v>146865.79699999999</v>
      </c>
      <c r="L2125" s="97">
        <v>333154.46899999998</v>
      </c>
      <c r="M2125" s="97">
        <v>546828.68319999997</v>
      </c>
      <c r="N2125" s="97">
        <v>833160.38230000006</v>
      </c>
      <c r="O2125" s="97">
        <v>54.244529729999996</v>
      </c>
      <c r="P2125" s="97">
        <v>-8.8157808719999995</v>
      </c>
    </row>
    <row r="2126" spans="1:16" x14ac:dyDescent="0.3">
      <c r="A2126" s="97" t="s">
        <v>10083</v>
      </c>
      <c r="B2126" s="97" t="s">
        <v>10084</v>
      </c>
      <c r="C2126" s="97" t="s">
        <v>10085</v>
      </c>
      <c r="D2126" s="97" t="s">
        <v>8179</v>
      </c>
      <c r="E2126" s="97" t="s">
        <v>674</v>
      </c>
      <c r="F2126" s="97"/>
      <c r="G2126" s="97"/>
      <c r="H2126" s="97" t="s">
        <v>466</v>
      </c>
      <c r="I2126" s="97" t="s">
        <v>10086</v>
      </c>
      <c r="J2126" s="97" t="s">
        <v>468</v>
      </c>
      <c r="K2126" s="97">
        <v>72953.391000000003</v>
      </c>
      <c r="L2126" s="97">
        <v>334866.68800000002</v>
      </c>
      <c r="M2126" s="97">
        <v>472932.21389999997</v>
      </c>
      <c r="N2126" s="97">
        <v>834872.62589999998</v>
      </c>
      <c r="O2126" s="97">
        <v>54.246907059999998</v>
      </c>
      <c r="P2126" s="97">
        <v>-9.9497477619999994</v>
      </c>
    </row>
    <row r="2127" spans="1:16" x14ac:dyDescent="0.3">
      <c r="A2127" s="97" t="s">
        <v>10087</v>
      </c>
      <c r="B2127" s="97" t="s">
        <v>10088</v>
      </c>
      <c r="C2127" s="97" t="s">
        <v>10089</v>
      </c>
      <c r="D2127" s="97" t="s">
        <v>10090</v>
      </c>
      <c r="E2127" s="97" t="s">
        <v>275</v>
      </c>
      <c r="F2127" s="97"/>
      <c r="G2127" s="97"/>
      <c r="H2127" s="97" t="s">
        <v>276</v>
      </c>
      <c r="I2127" s="97" t="s">
        <v>10091</v>
      </c>
      <c r="J2127" s="97" t="s">
        <v>278</v>
      </c>
      <c r="K2127" s="97">
        <v>260380.54699999999</v>
      </c>
      <c r="L2127" s="97">
        <v>263534.875</v>
      </c>
      <c r="M2127" s="97">
        <v>660318.60600000003</v>
      </c>
      <c r="N2127" s="97">
        <v>763555.18389999995</v>
      </c>
      <c r="O2127" s="97">
        <v>53.618342929999997</v>
      </c>
      <c r="P2127" s="97">
        <v>-7.0883110159999996</v>
      </c>
    </row>
    <row r="2128" spans="1:16" x14ac:dyDescent="0.3">
      <c r="A2128" s="97" t="s">
        <v>10092</v>
      </c>
      <c r="B2128" s="97" t="s">
        <v>10093</v>
      </c>
      <c r="C2128" s="97" t="s">
        <v>10093</v>
      </c>
      <c r="D2128" s="97" t="s">
        <v>10094</v>
      </c>
      <c r="E2128" s="97" t="s">
        <v>5766</v>
      </c>
      <c r="F2128" s="97"/>
      <c r="G2128" s="97"/>
      <c r="H2128" s="97" t="s">
        <v>540</v>
      </c>
      <c r="I2128" s="97" t="s">
        <v>10095</v>
      </c>
      <c r="J2128" s="97" t="s">
        <v>542</v>
      </c>
      <c r="K2128" s="97">
        <v>173124.02100000001</v>
      </c>
      <c r="L2128" s="97">
        <v>155419.92499999999</v>
      </c>
      <c r="M2128" s="97">
        <v>573080.29720000003</v>
      </c>
      <c r="N2128" s="97">
        <v>655463.99300000002</v>
      </c>
      <c r="O2128" s="97">
        <v>52.649705169999997</v>
      </c>
      <c r="P2128" s="97">
        <v>-8.3978261189999994</v>
      </c>
    </row>
    <row r="2129" spans="1:16" x14ac:dyDescent="0.3">
      <c r="A2129" s="97" t="s">
        <v>10096</v>
      </c>
      <c r="B2129" s="97" t="s">
        <v>1496</v>
      </c>
      <c r="C2129" s="97" t="s">
        <v>10097</v>
      </c>
      <c r="D2129" s="97" t="s">
        <v>981</v>
      </c>
      <c r="E2129" s="97" t="s">
        <v>10098</v>
      </c>
      <c r="F2129" s="97" t="s">
        <v>10099</v>
      </c>
      <c r="G2129" s="97"/>
      <c r="H2129" s="97" t="s">
        <v>175</v>
      </c>
      <c r="I2129" s="97" t="s">
        <v>10100</v>
      </c>
      <c r="J2129" s="97" t="s">
        <v>184</v>
      </c>
      <c r="K2129" s="97">
        <v>307052.21100000001</v>
      </c>
      <c r="L2129" s="97">
        <v>230913.37599999999</v>
      </c>
      <c r="M2129" s="97">
        <v>706980.04249999998</v>
      </c>
      <c r="N2129" s="97">
        <v>730940.46440000006</v>
      </c>
      <c r="O2129" s="97">
        <v>53.317910730000001</v>
      </c>
      <c r="P2129" s="97">
        <v>-6.394381493</v>
      </c>
    </row>
    <row r="2130" spans="1:16" x14ac:dyDescent="0.3">
      <c r="A2130" s="97" t="s">
        <v>10101</v>
      </c>
      <c r="B2130" s="97" t="s">
        <v>10102</v>
      </c>
      <c r="C2130" s="97" t="s">
        <v>10103</v>
      </c>
      <c r="D2130" s="97" t="s">
        <v>5237</v>
      </c>
      <c r="E2130" s="97" t="s">
        <v>436</v>
      </c>
      <c r="F2130" s="97"/>
      <c r="G2130" s="97"/>
      <c r="H2130" s="97" t="s">
        <v>437</v>
      </c>
      <c r="I2130" s="97" t="s">
        <v>10104</v>
      </c>
      <c r="J2130" s="97" t="s">
        <v>439</v>
      </c>
      <c r="K2130" s="97">
        <v>246665.04699999999</v>
      </c>
      <c r="L2130" s="97">
        <v>444986.71899999998</v>
      </c>
      <c r="M2130" s="97">
        <v>646607.02480000001</v>
      </c>
      <c r="N2130" s="97">
        <v>944968.00690000004</v>
      </c>
      <c r="O2130" s="97">
        <v>55.249660400000003</v>
      </c>
      <c r="P2130" s="97">
        <v>-7.2670019840000002</v>
      </c>
    </row>
    <row r="2131" spans="1:16" x14ac:dyDescent="0.3">
      <c r="A2131" s="97" t="s">
        <v>10105</v>
      </c>
      <c r="B2131" s="97" t="s">
        <v>9173</v>
      </c>
      <c r="C2131" s="97" t="s">
        <v>10106</v>
      </c>
      <c r="D2131" s="97" t="s">
        <v>10107</v>
      </c>
      <c r="E2131" s="97" t="s">
        <v>6409</v>
      </c>
      <c r="F2131" s="97" t="s">
        <v>210</v>
      </c>
      <c r="G2131" s="97"/>
      <c r="H2131" s="97" t="s">
        <v>211</v>
      </c>
      <c r="I2131" s="97" t="s">
        <v>10108</v>
      </c>
      <c r="J2131" s="97" t="s">
        <v>213</v>
      </c>
      <c r="K2131" s="97">
        <v>245974.46900000001</v>
      </c>
      <c r="L2131" s="97">
        <v>165409.09400000001</v>
      </c>
      <c r="M2131" s="97">
        <v>645915.10739999998</v>
      </c>
      <c r="N2131" s="97">
        <v>665450.6189</v>
      </c>
      <c r="O2131" s="97">
        <v>52.738183050000004</v>
      </c>
      <c r="P2131" s="97">
        <v>-7.3200790580000001</v>
      </c>
    </row>
    <row r="2132" spans="1:16" x14ac:dyDescent="0.3">
      <c r="A2132" s="97" t="s">
        <v>10109</v>
      </c>
      <c r="B2132" s="97" t="s">
        <v>1442</v>
      </c>
      <c r="C2132" s="97" t="s">
        <v>10110</v>
      </c>
      <c r="D2132" s="97" t="s">
        <v>10111</v>
      </c>
      <c r="E2132" s="97" t="s">
        <v>3031</v>
      </c>
      <c r="F2132" s="97"/>
      <c r="G2132" s="97"/>
      <c r="H2132" s="97" t="s">
        <v>307</v>
      </c>
      <c r="I2132" s="97" t="s">
        <v>10112</v>
      </c>
      <c r="J2132" s="97" t="s">
        <v>309</v>
      </c>
      <c r="K2132" s="97">
        <v>58121.945</v>
      </c>
      <c r="L2132" s="97">
        <v>257056.95300000001</v>
      </c>
      <c r="M2132" s="97">
        <v>458103.54749999999</v>
      </c>
      <c r="N2132" s="97">
        <v>757079.74120000005</v>
      </c>
      <c r="O2132" s="97">
        <v>53.544455730000003</v>
      </c>
      <c r="P2132" s="97">
        <v>-10.1410847</v>
      </c>
    </row>
    <row r="2133" spans="1:16" x14ac:dyDescent="0.3">
      <c r="A2133" s="97" t="s">
        <v>10113</v>
      </c>
      <c r="B2133" s="97" t="s">
        <v>10114</v>
      </c>
      <c r="C2133" s="97" t="s">
        <v>6991</v>
      </c>
      <c r="D2133" s="97" t="s">
        <v>505</v>
      </c>
      <c r="E2133" s="97" t="s">
        <v>296</v>
      </c>
      <c r="F2133" s="97" t="s">
        <v>166</v>
      </c>
      <c r="G2133" s="97"/>
      <c r="H2133" s="97" t="s">
        <v>167</v>
      </c>
      <c r="I2133" s="97" t="s">
        <v>10115</v>
      </c>
      <c r="J2133" s="97" t="s">
        <v>169</v>
      </c>
      <c r="K2133" s="97">
        <v>285279.364</v>
      </c>
      <c r="L2133" s="97">
        <v>179321.37400000001</v>
      </c>
      <c r="M2133" s="97">
        <v>685211.61089999997</v>
      </c>
      <c r="N2133" s="97">
        <v>679359.6923</v>
      </c>
      <c r="O2133" s="97">
        <v>52.858401520000001</v>
      </c>
      <c r="P2133" s="97">
        <v>-6.734663888</v>
      </c>
    </row>
    <row r="2134" spans="1:16" x14ac:dyDescent="0.3">
      <c r="A2134" s="97" t="s">
        <v>10116</v>
      </c>
      <c r="B2134" s="97" t="s">
        <v>10117</v>
      </c>
      <c r="C2134" s="97" t="s">
        <v>10117</v>
      </c>
      <c r="D2134" s="97" t="s">
        <v>9226</v>
      </c>
      <c r="E2134" s="97" t="s">
        <v>694</v>
      </c>
      <c r="F2134" s="97"/>
      <c r="G2134" s="97"/>
      <c r="H2134" s="97" t="s">
        <v>437</v>
      </c>
      <c r="I2134" s="97" t="s">
        <v>10118</v>
      </c>
      <c r="J2134" s="97" t="s">
        <v>439</v>
      </c>
      <c r="K2134" s="97">
        <v>159259.82800000001</v>
      </c>
      <c r="L2134" s="97">
        <v>379082.375</v>
      </c>
      <c r="M2134" s="97">
        <v>559220.28760000004</v>
      </c>
      <c r="N2134" s="97">
        <v>879078.32559999998</v>
      </c>
      <c r="O2134" s="97">
        <v>54.658226210000002</v>
      </c>
      <c r="P2134" s="97">
        <v>-8.6319997480000001</v>
      </c>
    </row>
    <row r="2135" spans="1:16" x14ac:dyDescent="0.3">
      <c r="A2135" s="97" t="s">
        <v>10119</v>
      </c>
      <c r="B2135" s="97" t="s">
        <v>1496</v>
      </c>
      <c r="C2135" s="97" t="s">
        <v>10120</v>
      </c>
      <c r="D2135" s="97" t="s">
        <v>10121</v>
      </c>
      <c r="E2135" s="97" t="s">
        <v>10122</v>
      </c>
      <c r="F2135" s="97" t="s">
        <v>10123</v>
      </c>
      <c r="G2135" s="97" t="s">
        <v>2137</v>
      </c>
      <c r="H2135" s="97" t="s">
        <v>540</v>
      </c>
      <c r="I2135" s="97" t="s">
        <v>10124</v>
      </c>
      <c r="J2135" s="97" t="s">
        <v>542</v>
      </c>
      <c r="K2135" s="97">
        <v>136244.125</v>
      </c>
      <c r="L2135" s="97">
        <v>135196.90599999999</v>
      </c>
      <c r="M2135" s="97">
        <v>536208.23580000002</v>
      </c>
      <c r="N2135" s="97">
        <v>635245.53</v>
      </c>
      <c r="O2135" s="97">
        <v>52.464921799999999</v>
      </c>
      <c r="P2135" s="97">
        <v>-8.9387871360000002</v>
      </c>
    </row>
    <row r="2136" spans="1:16" x14ac:dyDescent="0.3">
      <c r="A2136" s="97" t="s">
        <v>10125</v>
      </c>
      <c r="B2136" s="97" t="s">
        <v>10126</v>
      </c>
      <c r="C2136" s="97" t="s">
        <v>10127</v>
      </c>
      <c r="D2136" s="97" t="s">
        <v>10128</v>
      </c>
      <c r="E2136" s="97" t="s">
        <v>167</v>
      </c>
      <c r="F2136" s="97"/>
      <c r="G2136" s="97"/>
      <c r="H2136" s="97" t="s">
        <v>167</v>
      </c>
      <c r="I2136" s="97" t="s">
        <v>10129</v>
      </c>
      <c r="J2136" s="97" t="s">
        <v>169</v>
      </c>
      <c r="K2136" s="97">
        <v>271991.59299999999</v>
      </c>
      <c r="L2136" s="97">
        <v>175584.60399999999</v>
      </c>
      <c r="M2136" s="97">
        <v>671926.68200000003</v>
      </c>
      <c r="N2136" s="97">
        <v>675623.79799999995</v>
      </c>
      <c r="O2136" s="97">
        <v>52.826768340000001</v>
      </c>
      <c r="P2136" s="97">
        <v>-6.9327190170000002</v>
      </c>
    </row>
    <row r="2137" spans="1:16" x14ac:dyDescent="0.3">
      <c r="A2137" s="97" t="s">
        <v>10130</v>
      </c>
      <c r="B2137" s="97" t="s">
        <v>10131</v>
      </c>
      <c r="C2137" s="97" t="s">
        <v>10132</v>
      </c>
      <c r="D2137" s="97" t="s">
        <v>173</v>
      </c>
      <c r="E2137" s="97" t="s">
        <v>174</v>
      </c>
      <c r="F2137" s="97"/>
      <c r="G2137" s="97"/>
      <c r="H2137" s="97" t="s">
        <v>175</v>
      </c>
      <c r="I2137" s="97" t="s">
        <v>10133</v>
      </c>
      <c r="J2137" s="97" t="s">
        <v>177</v>
      </c>
      <c r="K2137" s="97">
        <v>309049.065</v>
      </c>
      <c r="L2137" s="97">
        <v>237226.962</v>
      </c>
      <c r="M2137" s="97">
        <v>708976.49990000005</v>
      </c>
      <c r="N2137" s="97">
        <v>737252.67969999998</v>
      </c>
      <c r="O2137" s="97">
        <v>53.37420805</v>
      </c>
      <c r="P2137" s="97">
        <v>-6.3622586769999998</v>
      </c>
    </row>
    <row r="2138" spans="1:16" x14ac:dyDescent="0.3">
      <c r="A2138" s="97" t="s">
        <v>10134</v>
      </c>
      <c r="B2138" s="97" t="s">
        <v>10135</v>
      </c>
      <c r="C2138" s="97" t="s">
        <v>10136</v>
      </c>
      <c r="D2138" s="97" t="s">
        <v>3271</v>
      </c>
      <c r="E2138" s="97" t="s">
        <v>611</v>
      </c>
      <c r="F2138" s="97"/>
      <c r="G2138" s="97"/>
      <c r="H2138" s="97" t="s">
        <v>612</v>
      </c>
      <c r="I2138" s="97" t="s">
        <v>10137</v>
      </c>
      <c r="J2138" s="97" t="s">
        <v>614</v>
      </c>
      <c r="K2138" s="97">
        <v>170299.45300000001</v>
      </c>
      <c r="L2138" s="97">
        <v>172841.78099999999</v>
      </c>
      <c r="M2138" s="97">
        <v>570256.43149999995</v>
      </c>
      <c r="N2138" s="97">
        <v>672882.11100000003</v>
      </c>
      <c r="O2138" s="97">
        <v>52.806104830000002</v>
      </c>
      <c r="P2138" s="97">
        <v>-8.4411337110000009</v>
      </c>
    </row>
    <row r="2139" spans="1:16" x14ac:dyDescent="0.3">
      <c r="A2139" s="97" t="s">
        <v>10138</v>
      </c>
      <c r="B2139" s="97" t="s">
        <v>10139</v>
      </c>
      <c r="C2139" s="97" t="s">
        <v>8569</v>
      </c>
      <c r="D2139" s="97" t="s">
        <v>981</v>
      </c>
      <c r="E2139" s="97" t="s">
        <v>1610</v>
      </c>
      <c r="F2139" s="97" t="s">
        <v>436</v>
      </c>
      <c r="G2139" s="97"/>
      <c r="H2139" s="97" t="s">
        <v>437</v>
      </c>
      <c r="I2139" s="97" t="s">
        <v>10140</v>
      </c>
      <c r="J2139" s="97" t="s">
        <v>439</v>
      </c>
      <c r="K2139" s="97">
        <v>216474.45</v>
      </c>
      <c r="L2139" s="97">
        <v>411435.728</v>
      </c>
      <c r="M2139" s="97">
        <v>616422.75410000002</v>
      </c>
      <c r="N2139" s="97">
        <v>911424.40430000005</v>
      </c>
      <c r="O2139" s="97">
        <v>54.950225320000001</v>
      </c>
      <c r="P2139" s="97">
        <v>-7.7436416899999996</v>
      </c>
    </row>
    <row r="2140" spans="1:16" x14ac:dyDescent="0.3">
      <c r="A2140" s="97" t="s">
        <v>10141</v>
      </c>
      <c r="B2140" s="97" t="s">
        <v>10142</v>
      </c>
      <c r="C2140" s="97" t="s">
        <v>10142</v>
      </c>
      <c r="D2140" s="97" t="s">
        <v>10143</v>
      </c>
      <c r="E2140" s="97" t="s">
        <v>459</v>
      </c>
      <c r="F2140" s="97" t="s">
        <v>275</v>
      </c>
      <c r="G2140" s="97"/>
      <c r="H2140" s="97" t="s">
        <v>321</v>
      </c>
      <c r="I2140" s="97" t="s">
        <v>10144</v>
      </c>
      <c r="J2140" s="97" t="s">
        <v>323</v>
      </c>
      <c r="K2140" s="97">
        <v>197772.75</v>
      </c>
      <c r="L2140" s="97">
        <v>252035.81299999999</v>
      </c>
      <c r="M2140" s="97">
        <v>597724.23510000005</v>
      </c>
      <c r="N2140" s="97">
        <v>752058.93350000004</v>
      </c>
      <c r="O2140" s="97">
        <v>53.518498049999998</v>
      </c>
      <c r="P2140" s="97">
        <v>-8.0343158290000005</v>
      </c>
    </row>
    <row r="2141" spans="1:16" x14ac:dyDescent="0.3">
      <c r="A2141" s="97" t="s">
        <v>10145</v>
      </c>
      <c r="B2141" s="97" t="s">
        <v>10146</v>
      </c>
      <c r="C2141" s="97" t="s">
        <v>10147</v>
      </c>
      <c r="D2141" s="97" t="s">
        <v>10148</v>
      </c>
      <c r="E2141" s="97" t="s">
        <v>1946</v>
      </c>
      <c r="F2141" s="97" t="s">
        <v>611</v>
      </c>
      <c r="G2141" s="97"/>
      <c r="H2141" s="97" t="s">
        <v>612</v>
      </c>
      <c r="I2141" s="97" t="s">
        <v>10149</v>
      </c>
      <c r="J2141" s="97" t="s">
        <v>614</v>
      </c>
      <c r="K2141" s="97">
        <v>84277.827999999994</v>
      </c>
      <c r="L2141" s="97">
        <v>151489.734</v>
      </c>
      <c r="M2141" s="97">
        <v>484253.22220000002</v>
      </c>
      <c r="N2141" s="97">
        <v>651535.13049999997</v>
      </c>
      <c r="O2141" s="97">
        <v>52.602734210000001</v>
      </c>
      <c r="P2141" s="97">
        <v>-9.7087672000000005</v>
      </c>
    </row>
    <row r="2142" spans="1:16" x14ac:dyDescent="0.3">
      <c r="A2142" s="97" t="s">
        <v>10150</v>
      </c>
      <c r="B2142" s="97" t="s">
        <v>10151</v>
      </c>
      <c r="C2142" s="97" t="s">
        <v>10152</v>
      </c>
      <c r="D2142" s="97" t="s">
        <v>10153</v>
      </c>
      <c r="E2142" s="97" t="s">
        <v>1666</v>
      </c>
      <c r="F2142" s="97"/>
      <c r="G2142" s="97"/>
      <c r="H2142" s="97" t="s">
        <v>175</v>
      </c>
      <c r="I2142" s="97" t="s">
        <v>10154</v>
      </c>
      <c r="J2142" s="97" t="s">
        <v>198</v>
      </c>
      <c r="K2142" s="97">
        <v>312247.73800000001</v>
      </c>
      <c r="L2142" s="97">
        <v>236649.58799999999</v>
      </c>
      <c r="M2142" s="97">
        <v>712174.48080000002</v>
      </c>
      <c r="N2142" s="97">
        <v>736675.41310000001</v>
      </c>
      <c r="O2142" s="97">
        <v>53.368353599999999</v>
      </c>
      <c r="P2142" s="97">
        <v>-6.3144254359999996</v>
      </c>
    </row>
    <row r="2143" spans="1:16" x14ac:dyDescent="0.3">
      <c r="A2143" s="97" t="s">
        <v>10155</v>
      </c>
      <c r="B2143" s="97" t="s">
        <v>1671</v>
      </c>
      <c r="C2143" s="97" t="s">
        <v>10156</v>
      </c>
      <c r="D2143" s="97" t="s">
        <v>10157</v>
      </c>
      <c r="E2143" s="97" t="s">
        <v>10158</v>
      </c>
      <c r="F2143" s="97" t="s">
        <v>307</v>
      </c>
      <c r="G2143" s="97"/>
      <c r="H2143" s="97" t="s">
        <v>307</v>
      </c>
      <c r="I2143" s="97" t="s">
        <v>10159</v>
      </c>
      <c r="J2143" s="97" t="s">
        <v>315</v>
      </c>
      <c r="K2143" s="97">
        <v>127898.795</v>
      </c>
      <c r="L2143" s="97">
        <v>224122.35200000001</v>
      </c>
      <c r="M2143" s="97">
        <v>527865.18440000003</v>
      </c>
      <c r="N2143" s="97">
        <v>724151.86179999996</v>
      </c>
      <c r="O2143" s="97">
        <v>53.262803949999999</v>
      </c>
      <c r="P2143" s="97">
        <v>-9.0812266879999992</v>
      </c>
    </row>
    <row r="2144" spans="1:16" x14ac:dyDescent="0.3">
      <c r="A2144" s="97" t="s">
        <v>10160</v>
      </c>
      <c r="B2144" s="97" t="s">
        <v>10161</v>
      </c>
      <c r="C2144" s="97" t="s">
        <v>10162</v>
      </c>
      <c r="D2144" s="97" t="s">
        <v>10163</v>
      </c>
      <c r="E2144" s="97" t="s">
        <v>1110</v>
      </c>
      <c r="F2144" s="97" t="s">
        <v>224</v>
      </c>
      <c r="G2144" s="97"/>
      <c r="H2144" s="97" t="s">
        <v>225</v>
      </c>
      <c r="I2144" s="97" t="s">
        <v>10164</v>
      </c>
      <c r="J2144" s="97" t="s">
        <v>227</v>
      </c>
      <c r="K2144" s="97">
        <v>304301.71899999998</v>
      </c>
      <c r="L2144" s="97">
        <v>283550.75</v>
      </c>
      <c r="M2144" s="97">
        <v>704230.42279999994</v>
      </c>
      <c r="N2144" s="97">
        <v>783566.51289999997</v>
      </c>
      <c r="O2144" s="97">
        <v>53.791210309999997</v>
      </c>
      <c r="P2144" s="97">
        <v>-6.4180927759999999</v>
      </c>
    </row>
    <row r="2145" spans="1:16" x14ac:dyDescent="0.3">
      <c r="A2145" s="97" t="s">
        <v>10165</v>
      </c>
      <c r="B2145" s="97" t="s">
        <v>10166</v>
      </c>
      <c r="C2145" s="97" t="s">
        <v>10166</v>
      </c>
      <c r="D2145" s="97" t="s">
        <v>1095</v>
      </c>
      <c r="E2145" s="97" t="s">
        <v>306</v>
      </c>
      <c r="F2145" s="97"/>
      <c r="G2145" s="97"/>
      <c r="H2145" s="97" t="s">
        <v>307</v>
      </c>
      <c r="I2145" s="97" t="s">
        <v>10167</v>
      </c>
      <c r="J2145" s="97" t="s">
        <v>309</v>
      </c>
      <c r="K2145" s="97">
        <v>140538.734</v>
      </c>
      <c r="L2145" s="97">
        <v>255794.46900000001</v>
      </c>
      <c r="M2145" s="97">
        <v>540502.57019999996</v>
      </c>
      <c r="N2145" s="97">
        <v>755817.08620000002</v>
      </c>
      <c r="O2145" s="97">
        <v>53.548906440000003</v>
      </c>
      <c r="P2145" s="97">
        <v>-8.897804228</v>
      </c>
    </row>
    <row r="2146" spans="1:16" x14ac:dyDescent="0.3">
      <c r="A2146" s="97" t="s">
        <v>10168</v>
      </c>
      <c r="B2146" s="97" t="s">
        <v>10169</v>
      </c>
      <c r="C2146" s="97" t="s">
        <v>10169</v>
      </c>
      <c r="D2146" s="97" t="s">
        <v>10170</v>
      </c>
      <c r="E2146" s="97" t="s">
        <v>729</v>
      </c>
      <c r="F2146" s="97"/>
      <c r="G2146" s="97"/>
      <c r="H2146" s="97" t="s">
        <v>612</v>
      </c>
      <c r="I2146" s="97" t="s">
        <v>10171</v>
      </c>
      <c r="J2146" s="97" t="s">
        <v>614</v>
      </c>
      <c r="K2146" s="97">
        <v>128064.25</v>
      </c>
      <c r="L2146" s="97">
        <v>163581.43799999999</v>
      </c>
      <c r="M2146" s="97">
        <v>528030.27679999999</v>
      </c>
      <c r="N2146" s="97">
        <v>663623.99129999999</v>
      </c>
      <c r="O2146" s="97">
        <v>52.718929459999998</v>
      </c>
      <c r="P2146" s="97">
        <v>-9.0652836850000007</v>
      </c>
    </row>
    <row r="2147" spans="1:16" x14ac:dyDescent="0.3">
      <c r="A2147" s="97" t="s">
        <v>10172</v>
      </c>
      <c r="B2147" s="97" t="s">
        <v>10173</v>
      </c>
      <c r="C2147" s="97" t="s">
        <v>5527</v>
      </c>
      <c r="D2147" s="97" t="s">
        <v>10174</v>
      </c>
      <c r="E2147" s="97" t="s">
        <v>1350</v>
      </c>
      <c r="F2147" s="97" t="s">
        <v>275</v>
      </c>
      <c r="G2147" s="97"/>
      <c r="H2147" s="97" t="s">
        <v>276</v>
      </c>
      <c r="I2147" s="97" t="s">
        <v>10175</v>
      </c>
      <c r="J2147" s="97" t="s">
        <v>278</v>
      </c>
      <c r="K2147" s="97">
        <v>257174.15599999999</v>
      </c>
      <c r="L2147" s="97">
        <v>251162.20300000001</v>
      </c>
      <c r="M2147" s="97">
        <v>657112.83979999996</v>
      </c>
      <c r="N2147" s="97">
        <v>751185.19460000005</v>
      </c>
      <c r="O2147" s="97">
        <v>53.507550629999997</v>
      </c>
      <c r="P2147" s="97">
        <v>-7.1390187530000002</v>
      </c>
    </row>
    <row r="2148" spans="1:16" x14ac:dyDescent="0.3">
      <c r="A2148" s="97" t="s">
        <v>10176</v>
      </c>
      <c r="B2148" s="97" t="s">
        <v>589</v>
      </c>
      <c r="C2148" s="97" t="s">
        <v>10177</v>
      </c>
      <c r="D2148" s="97" t="s">
        <v>4355</v>
      </c>
      <c r="E2148" s="97" t="s">
        <v>261</v>
      </c>
      <c r="F2148" s="97"/>
      <c r="G2148" s="97"/>
      <c r="H2148" s="97" t="s">
        <v>262</v>
      </c>
      <c r="I2148" s="97" t="s">
        <v>10178</v>
      </c>
      <c r="J2148" s="97" t="s">
        <v>264</v>
      </c>
      <c r="K2148" s="97">
        <v>257076.516</v>
      </c>
      <c r="L2148" s="97">
        <v>209247.93799999999</v>
      </c>
      <c r="M2148" s="97">
        <v>657014.99730000005</v>
      </c>
      <c r="N2148" s="97">
        <v>709279.95990000002</v>
      </c>
      <c r="O2148" s="97">
        <v>53.131002299999999</v>
      </c>
      <c r="P2148" s="97">
        <v>-7.148026625</v>
      </c>
    </row>
    <row r="2149" spans="1:16" x14ac:dyDescent="0.3">
      <c r="A2149" s="97" t="s">
        <v>10179</v>
      </c>
      <c r="B2149" s="97" t="s">
        <v>589</v>
      </c>
      <c r="C2149" s="97" t="s">
        <v>4329</v>
      </c>
      <c r="D2149" s="97" t="s">
        <v>10180</v>
      </c>
      <c r="E2149" s="97" t="s">
        <v>10098</v>
      </c>
      <c r="F2149" s="97" t="s">
        <v>10099</v>
      </c>
      <c r="G2149" s="97"/>
      <c r="H2149" s="97" t="s">
        <v>175</v>
      </c>
      <c r="I2149" s="97" t="s">
        <v>10181</v>
      </c>
      <c r="J2149" s="97" t="s">
        <v>184</v>
      </c>
      <c r="K2149" s="97">
        <v>307032.63099999999</v>
      </c>
      <c r="L2149" s="97">
        <v>231340.149</v>
      </c>
      <c r="M2149" s="97">
        <v>706960.46900000004</v>
      </c>
      <c r="N2149" s="97">
        <v>731367.14560000005</v>
      </c>
      <c r="O2149" s="97">
        <v>53.321747739999999</v>
      </c>
      <c r="P2149" s="97">
        <v>-6.3945312530000002</v>
      </c>
    </row>
    <row r="2150" spans="1:16" x14ac:dyDescent="0.3">
      <c r="A2150" s="97" t="s">
        <v>10182</v>
      </c>
      <c r="B2150" s="97" t="s">
        <v>10183</v>
      </c>
      <c r="C2150" s="97" t="s">
        <v>10184</v>
      </c>
      <c r="D2150" s="97" t="s">
        <v>10185</v>
      </c>
      <c r="E2150" s="97" t="s">
        <v>1877</v>
      </c>
      <c r="F2150" s="97" t="s">
        <v>210</v>
      </c>
      <c r="G2150" s="97"/>
      <c r="H2150" s="97" t="s">
        <v>211</v>
      </c>
      <c r="I2150" s="97" t="s">
        <v>10186</v>
      </c>
      <c r="J2150" s="97" t="s">
        <v>213</v>
      </c>
      <c r="K2150" s="97">
        <v>250565.70300000001</v>
      </c>
      <c r="L2150" s="97">
        <v>176769.43799999999</v>
      </c>
      <c r="M2150" s="97">
        <v>650505.41319999995</v>
      </c>
      <c r="N2150" s="97">
        <v>676808.49120000005</v>
      </c>
      <c r="O2150" s="97">
        <v>52.83984719</v>
      </c>
      <c r="P2150" s="97">
        <v>-7.2503583640000002</v>
      </c>
    </row>
    <row r="2151" spans="1:16" x14ac:dyDescent="0.3">
      <c r="A2151" s="97" t="s">
        <v>10187</v>
      </c>
      <c r="B2151" s="97" t="s">
        <v>10188</v>
      </c>
      <c r="C2151" s="97" t="s">
        <v>10188</v>
      </c>
      <c r="D2151" s="97" t="s">
        <v>7544</v>
      </c>
      <c r="E2151" s="97" t="s">
        <v>202</v>
      </c>
      <c r="F2151" s="97"/>
      <c r="G2151" s="97"/>
      <c r="H2151" s="97" t="s">
        <v>203</v>
      </c>
      <c r="I2151" s="97" t="s">
        <v>10189</v>
      </c>
      <c r="J2151" s="97" t="s">
        <v>205</v>
      </c>
      <c r="K2151" s="97">
        <v>292540.78100000002</v>
      </c>
      <c r="L2151" s="97">
        <v>230276.79699999999</v>
      </c>
      <c r="M2151" s="97">
        <v>692471.73499999999</v>
      </c>
      <c r="N2151" s="97">
        <v>730304.09970000002</v>
      </c>
      <c r="O2151" s="97">
        <v>53.314924779999998</v>
      </c>
      <c r="P2151" s="97">
        <v>-6.6122405799999999</v>
      </c>
    </row>
    <row r="2152" spans="1:16" x14ac:dyDescent="0.3">
      <c r="A2152" s="97" t="s">
        <v>10190</v>
      </c>
      <c r="B2152" s="97" t="s">
        <v>10191</v>
      </c>
      <c r="C2152" s="97" t="s">
        <v>10191</v>
      </c>
      <c r="D2152" s="97" t="s">
        <v>10192</v>
      </c>
      <c r="E2152" s="97" t="s">
        <v>10193</v>
      </c>
      <c r="F2152" s="97" t="s">
        <v>8320</v>
      </c>
      <c r="G2152" s="97" t="s">
        <v>8321</v>
      </c>
      <c r="H2152" s="97" t="s">
        <v>175</v>
      </c>
      <c r="I2152" s="97" t="s">
        <v>10194</v>
      </c>
      <c r="J2152" s="97" t="s">
        <v>198</v>
      </c>
      <c r="K2152" s="97">
        <v>321186.43900000001</v>
      </c>
      <c r="L2152" s="97">
        <v>238421.36600000001</v>
      </c>
      <c r="M2152" s="97">
        <v>721111.26569999999</v>
      </c>
      <c r="N2152" s="97">
        <v>738446.76190000004</v>
      </c>
      <c r="O2152" s="97">
        <v>53.382293240000003</v>
      </c>
      <c r="P2152" s="97">
        <v>-6.1795310370000003</v>
      </c>
    </row>
    <row r="2153" spans="1:16" x14ac:dyDescent="0.3">
      <c r="A2153" s="97" t="s">
        <v>10195</v>
      </c>
      <c r="B2153" s="97" t="s">
        <v>10196</v>
      </c>
      <c r="C2153" s="97" t="s">
        <v>10197</v>
      </c>
      <c r="D2153" s="97" t="s">
        <v>10198</v>
      </c>
      <c r="E2153" s="97" t="s">
        <v>10199</v>
      </c>
      <c r="F2153" s="97" t="s">
        <v>182</v>
      </c>
      <c r="G2153" s="97"/>
      <c r="H2153" s="97" t="s">
        <v>175</v>
      </c>
      <c r="I2153" s="97" t="s">
        <v>10200</v>
      </c>
      <c r="J2153" s="97" t="s">
        <v>659</v>
      </c>
      <c r="K2153" s="97">
        <v>319401.22100000002</v>
      </c>
      <c r="L2153" s="97">
        <v>228640.85200000001</v>
      </c>
      <c r="M2153" s="97">
        <v>719326.38029999996</v>
      </c>
      <c r="N2153" s="97">
        <v>728668.36439999996</v>
      </c>
      <c r="O2153" s="97">
        <v>53.294864390000001</v>
      </c>
      <c r="P2153" s="97">
        <v>-6.2100285629999998</v>
      </c>
    </row>
    <row r="2154" spans="1:16" x14ac:dyDescent="0.3">
      <c r="A2154" s="97" t="s">
        <v>10201</v>
      </c>
      <c r="B2154" s="97" t="s">
        <v>10202</v>
      </c>
      <c r="C2154" s="97" t="s">
        <v>687</v>
      </c>
      <c r="D2154" s="97" t="s">
        <v>687</v>
      </c>
      <c r="E2154" s="97" t="s">
        <v>667</v>
      </c>
      <c r="F2154" s="97"/>
      <c r="G2154" s="97" t="s">
        <v>8932</v>
      </c>
      <c r="H2154" s="97" t="s">
        <v>203</v>
      </c>
      <c r="I2154" s="97" t="s">
        <v>10203</v>
      </c>
      <c r="J2154" s="97" t="s">
        <v>205</v>
      </c>
      <c r="K2154" s="97">
        <v>282744.06300000002</v>
      </c>
      <c r="L2154" s="97">
        <v>238963.25</v>
      </c>
      <c r="M2154" s="97">
        <v>682677.17359999998</v>
      </c>
      <c r="N2154" s="97">
        <v>738988.73349999997</v>
      </c>
      <c r="O2154" s="97">
        <v>53.394573549999997</v>
      </c>
      <c r="P2154" s="97">
        <v>-6.7569227170000001</v>
      </c>
    </row>
    <row r="2155" spans="1:16" x14ac:dyDescent="0.3">
      <c r="A2155" s="97" t="s">
        <v>10204</v>
      </c>
      <c r="B2155" s="97" t="s">
        <v>10205</v>
      </c>
      <c r="C2155" s="97" t="s">
        <v>10206</v>
      </c>
      <c r="D2155" s="97" t="s">
        <v>10207</v>
      </c>
      <c r="E2155" s="97" t="s">
        <v>694</v>
      </c>
      <c r="F2155" s="97"/>
      <c r="G2155" s="97"/>
      <c r="H2155" s="97" t="s">
        <v>437</v>
      </c>
      <c r="I2155" s="97" t="s">
        <v>10208</v>
      </c>
      <c r="J2155" s="97" t="s">
        <v>439</v>
      </c>
      <c r="K2155" s="97">
        <v>153350.18799999999</v>
      </c>
      <c r="L2155" s="97">
        <v>384527.03100000002</v>
      </c>
      <c r="M2155" s="97">
        <v>553311.94979999994</v>
      </c>
      <c r="N2155" s="97">
        <v>884521.83959999995</v>
      </c>
      <c r="O2155" s="97">
        <v>54.706619590000003</v>
      </c>
      <c r="P2155" s="97">
        <v>-8.7244292659999996</v>
      </c>
    </row>
    <row r="2156" spans="1:16" x14ac:dyDescent="0.3">
      <c r="A2156" s="97" t="s">
        <v>10209</v>
      </c>
      <c r="B2156" s="97" t="s">
        <v>3234</v>
      </c>
      <c r="C2156" s="97" t="s">
        <v>10210</v>
      </c>
      <c r="D2156" s="97" t="s">
        <v>10211</v>
      </c>
      <c r="E2156" s="97" t="s">
        <v>539</v>
      </c>
      <c r="F2156" s="97" t="s">
        <v>10212</v>
      </c>
      <c r="G2156" s="97"/>
      <c r="H2156" s="97" t="s">
        <v>540</v>
      </c>
      <c r="I2156" s="97" t="s">
        <v>10213</v>
      </c>
      <c r="J2156" s="97" t="s">
        <v>542</v>
      </c>
      <c r="K2156" s="97">
        <v>136301.935</v>
      </c>
      <c r="L2156" s="97">
        <v>141937.47700000001</v>
      </c>
      <c r="M2156" s="97">
        <v>536266.0699</v>
      </c>
      <c r="N2156" s="97">
        <v>641984.64859999996</v>
      </c>
      <c r="O2156" s="97">
        <v>52.525493109999999</v>
      </c>
      <c r="P2156" s="97">
        <v>-8.9392257849999996</v>
      </c>
    </row>
    <row r="2157" spans="1:16" x14ac:dyDescent="0.3">
      <c r="A2157" s="97" t="s">
        <v>10214</v>
      </c>
      <c r="B2157" s="97" t="s">
        <v>10215</v>
      </c>
      <c r="C2157" s="97" t="s">
        <v>10216</v>
      </c>
      <c r="D2157" s="97" t="s">
        <v>10217</v>
      </c>
      <c r="E2157" s="97" t="s">
        <v>202</v>
      </c>
      <c r="F2157" s="97"/>
      <c r="G2157" s="97"/>
      <c r="H2157" s="97" t="s">
        <v>203</v>
      </c>
      <c r="I2157" s="97" t="s">
        <v>10218</v>
      </c>
      <c r="J2157" s="97" t="s">
        <v>205</v>
      </c>
      <c r="K2157" s="97">
        <v>284860.614</v>
      </c>
      <c r="L2157" s="97">
        <v>221471.15900000001</v>
      </c>
      <c r="M2157" s="97">
        <v>684793.17550000001</v>
      </c>
      <c r="N2157" s="97">
        <v>721500.3996</v>
      </c>
      <c r="O2157" s="97">
        <v>53.237109760000003</v>
      </c>
      <c r="P2157" s="97">
        <v>-6.7297906809999999</v>
      </c>
    </row>
    <row r="2158" spans="1:16" x14ac:dyDescent="0.3">
      <c r="A2158" s="97" t="s">
        <v>10219</v>
      </c>
      <c r="B2158" s="97" t="s">
        <v>1404</v>
      </c>
      <c r="C2158" s="97" t="s">
        <v>10220</v>
      </c>
      <c r="D2158" s="97" t="s">
        <v>10221</v>
      </c>
      <c r="E2158" s="97" t="s">
        <v>10222</v>
      </c>
      <c r="F2158" s="97" t="s">
        <v>10223</v>
      </c>
      <c r="G2158" s="97"/>
      <c r="H2158" s="97" t="s">
        <v>175</v>
      </c>
      <c r="I2158" s="97" t="s">
        <v>10224</v>
      </c>
      <c r="J2158" s="97" t="s">
        <v>184</v>
      </c>
      <c r="K2158" s="97">
        <v>307012.31300000002</v>
      </c>
      <c r="L2158" s="97">
        <v>230845.31299999999</v>
      </c>
      <c r="M2158" s="97">
        <v>706940.15269999998</v>
      </c>
      <c r="N2158" s="97">
        <v>730872.41630000004</v>
      </c>
      <c r="O2158" s="97">
        <v>53.317307470000003</v>
      </c>
      <c r="P2158" s="97">
        <v>-6.3950028640000003</v>
      </c>
    </row>
    <row r="2159" spans="1:16" x14ac:dyDescent="0.3">
      <c r="A2159" s="97" t="s">
        <v>10225</v>
      </c>
      <c r="B2159" s="97" t="s">
        <v>10226</v>
      </c>
      <c r="C2159" s="97" t="s">
        <v>10226</v>
      </c>
      <c r="D2159" s="97" t="s">
        <v>1292</v>
      </c>
      <c r="E2159" s="97" t="s">
        <v>137</v>
      </c>
      <c r="F2159" s="97"/>
      <c r="G2159" s="97"/>
      <c r="H2159" s="97" t="s">
        <v>138</v>
      </c>
      <c r="I2159" s="97" t="s">
        <v>10227</v>
      </c>
      <c r="J2159" s="97" t="s">
        <v>140</v>
      </c>
      <c r="K2159" s="97">
        <v>133876.25</v>
      </c>
      <c r="L2159" s="97">
        <v>38982.531000000003</v>
      </c>
      <c r="M2159" s="97">
        <v>533840.34629999998</v>
      </c>
      <c r="N2159" s="97">
        <v>539051.89170000004</v>
      </c>
      <c r="O2159" s="97">
        <v>51.600084750000001</v>
      </c>
      <c r="P2159" s="97">
        <v>-8.9550277479999991</v>
      </c>
    </row>
    <row r="2160" spans="1:16" x14ac:dyDescent="0.3">
      <c r="A2160" s="97" t="s">
        <v>10228</v>
      </c>
      <c r="B2160" s="97" t="s">
        <v>10229</v>
      </c>
      <c r="C2160" s="97" t="s">
        <v>10230</v>
      </c>
      <c r="D2160" s="97" t="s">
        <v>10231</v>
      </c>
      <c r="E2160" s="97" t="s">
        <v>210</v>
      </c>
      <c r="F2160" s="97"/>
      <c r="G2160" s="97"/>
      <c r="H2160" s="97" t="s">
        <v>211</v>
      </c>
      <c r="I2160" s="97" t="s">
        <v>10232</v>
      </c>
      <c r="J2160" s="97" t="s">
        <v>213</v>
      </c>
      <c r="K2160" s="97">
        <v>241108.375</v>
      </c>
      <c r="L2160" s="97">
        <v>134592.359</v>
      </c>
      <c r="M2160" s="97">
        <v>641049.89650000003</v>
      </c>
      <c r="N2160" s="97">
        <v>634640.54779999994</v>
      </c>
      <c r="O2160" s="97">
        <v>52.461666839999999</v>
      </c>
      <c r="P2160" s="97">
        <v>-7.3959406269999999</v>
      </c>
    </row>
    <row r="2161" spans="1:16" x14ac:dyDescent="0.3">
      <c r="A2161" s="97" t="s">
        <v>10233</v>
      </c>
      <c r="B2161" s="97" t="s">
        <v>10234</v>
      </c>
      <c r="C2161" s="97" t="s">
        <v>10235</v>
      </c>
      <c r="D2161" s="97" t="s">
        <v>10236</v>
      </c>
      <c r="E2161" s="97" t="s">
        <v>5695</v>
      </c>
      <c r="F2161" s="97" t="s">
        <v>1040</v>
      </c>
      <c r="G2161" s="97"/>
      <c r="H2161" s="97" t="s">
        <v>151</v>
      </c>
      <c r="I2161" s="97" t="s">
        <v>10237</v>
      </c>
      <c r="J2161" s="97" t="s">
        <v>153</v>
      </c>
      <c r="K2161" s="97">
        <v>84785.523000000001</v>
      </c>
      <c r="L2161" s="97">
        <v>122852.469</v>
      </c>
      <c r="M2161" s="97">
        <v>484760.65149999998</v>
      </c>
      <c r="N2161" s="97">
        <v>622904.03280000004</v>
      </c>
      <c r="O2161" s="97">
        <v>52.345611320000003</v>
      </c>
      <c r="P2161" s="97">
        <v>-9.6913856850000002</v>
      </c>
    </row>
    <row r="2162" spans="1:16" x14ac:dyDescent="0.3">
      <c r="A2162" s="97" t="s">
        <v>10238</v>
      </c>
      <c r="B2162" s="97" t="s">
        <v>10239</v>
      </c>
      <c r="C2162" s="97" t="s">
        <v>10240</v>
      </c>
      <c r="D2162" s="97" t="s">
        <v>5500</v>
      </c>
      <c r="E2162" s="97" t="s">
        <v>506</v>
      </c>
      <c r="F2162" s="97" t="s">
        <v>202</v>
      </c>
      <c r="G2162" s="97"/>
      <c r="H2162" s="97" t="s">
        <v>203</v>
      </c>
      <c r="I2162" s="97" t="s">
        <v>10241</v>
      </c>
      <c r="J2162" s="97" t="s">
        <v>205</v>
      </c>
      <c r="K2162" s="97">
        <v>284324.21899999998</v>
      </c>
      <c r="L2162" s="97">
        <v>236350.734</v>
      </c>
      <c r="M2162" s="97">
        <v>684256.97530000005</v>
      </c>
      <c r="N2162" s="97">
        <v>736376.772</v>
      </c>
      <c r="O2162" s="97">
        <v>53.370856320000001</v>
      </c>
      <c r="P2162" s="97">
        <v>-6.7338726839999996</v>
      </c>
    </row>
    <row r="2163" spans="1:16" x14ac:dyDescent="0.3">
      <c r="A2163" s="97" t="s">
        <v>10242</v>
      </c>
      <c r="B2163" s="97" t="s">
        <v>10243</v>
      </c>
      <c r="C2163" s="97" t="s">
        <v>10244</v>
      </c>
      <c r="D2163" s="97" t="s">
        <v>10245</v>
      </c>
      <c r="E2163" s="97" t="s">
        <v>210</v>
      </c>
      <c r="F2163" s="97"/>
      <c r="G2163" s="97"/>
      <c r="H2163" s="97" t="s">
        <v>211</v>
      </c>
      <c r="I2163" s="97" t="s">
        <v>10246</v>
      </c>
      <c r="J2163" s="97" t="s">
        <v>213</v>
      </c>
      <c r="K2163" s="97">
        <v>237992.859</v>
      </c>
      <c r="L2163" s="97">
        <v>157109.766</v>
      </c>
      <c r="M2163" s="97">
        <v>637935.17209999997</v>
      </c>
      <c r="N2163" s="97">
        <v>657153.1213</v>
      </c>
      <c r="O2163" s="97">
        <v>52.664228010000002</v>
      </c>
      <c r="P2163" s="97">
        <v>-7.4391975280000002</v>
      </c>
    </row>
    <row r="2164" spans="1:16" x14ac:dyDescent="0.3">
      <c r="A2164" s="97" t="s">
        <v>10247</v>
      </c>
      <c r="B2164" s="97" t="s">
        <v>10248</v>
      </c>
      <c r="C2164" s="97" t="s">
        <v>10249</v>
      </c>
      <c r="D2164" s="97" t="s">
        <v>10250</v>
      </c>
      <c r="E2164" s="97" t="s">
        <v>10249</v>
      </c>
      <c r="F2164" s="97" t="s">
        <v>10251</v>
      </c>
      <c r="G2164" s="97" t="s">
        <v>657</v>
      </c>
      <c r="H2164" s="97" t="s">
        <v>175</v>
      </c>
      <c r="I2164" s="97" t="s">
        <v>10252</v>
      </c>
      <c r="J2164" s="97" t="s">
        <v>659</v>
      </c>
      <c r="K2164" s="97">
        <v>319661.59399999998</v>
      </c>
      <c r="L2164" s="97">
        <v>225858.359</v>
      </c>
      <c r="M2164" s="97">
        <v>719586.68240000005</v>
      </c>
      <c r="N2164" s="97">
        <v>725886.46950000001</v>
      </c>
      <c r="O2164" s="97">
        <v>53.26981704</v>
      </c>
      <c r="P2164" s="97">
        <v>-6.2071724330000002</v>
      </c>
    </row>
    <row r="2165" spans="1:16" x14ac:dyDescent="0.3">
      <c r="A2165" s="97" t="s">
        <v>10253</v>
      </c>
      <c r="B2165" s="97" t="s">
        <v>10254</v>
      </c>
      <c r="C2165" s="97" t="s">
        <v>1120</v>
      </c>
      <c r="D2165" s="97" t="s">
        <v>10255</v>
      </c>
      <c r="E2165" s="97" t="s">
        <v>2304</v>
      </c>
      <c r="F2165" s="97" t="s">
        <v>202</v>
      </c>
      <c r="G2165" s="97"/>
      <c r="H2165" s="97" t="s">
        <v>203</v>
      </c>
      <c r="I2165" s="97" t="s">
        <v>10256</v>
      </c>
      <c r="J2165" s="97" t="s">
        <v>205</v>
      </c>
      <c r="K2165" s="97">
        <v>266558.40600000002</v>
      </c>
      <c r="L2165" s="97">
        <v>206570.234</v>
      </c>
      <c r="M2165" s="97">
        <v>666494.83050000004</v>
      </c>
      <c r="N2165" s="97">
        <v>706602.78220000002</v>
      </c>
      <c r="O2165" s="97">
        <v>53.105847689999997</v>
      </c>
      <c r="P2165" s="97">
        <v>-7.0069459619999996</v>
      </c>
    </row>
    <row r="2166" spans="1:16" x14ac:dyDescent="0.3">
      <c r="A2166" s="97" t="s">
        <v>10257</v>
      </c>
      <c r="B2166" s="97" t="s">
        <v>10258</v>
      </c>
      <c r="C2166" s="97" t="s">
        <v>10259</v>
      </c>
      <c r="D2166" s="97" t="s">
        <v>4417</v>
      </c>
      <c r="E2166" s="97" t="s">
        <v>1141</v>
      </c>
      <c r="F2166" s="97"/>
      <c r="G2166" s="97"/>
      <c r="H2166" s="97" t="s">
        <v>540</v>
      </c>
      <c r="I2166" s="97" t="s">
        <v>10260</v>
      </c>
      <c r="J2166" s="97" t="s">
        <v>1143</v>
      </c>
      <c r="K2166" s="97">
        <v>156842.54699999999</v>
      </c>
      <c r="L2166" s="97">
        <v>155838.41099999999</v>
      </c>
      <c r="M2166" s="97">
        <v>556802.33250000002</v>
      </c>
      <c r="N2166" s="97">
        <v>655882.4767</v>
      </c>
      <c r="O2166" s="97">
        <v>52.652414589999999</v>
      </c>
      <c r="P2166" s="97">
        <v>-8.6384275489999993</v>
      </c>
    </row>
    <row r="2167" spans="1:16" x14ac:dyDescent="0.3">
      <c r="A2167" s="97" t="s">
        <v>10261</v>
      </c>
      <c r="B2167" s="97" t="s">
        <v>10262</v>
      </c>
      <c r="C2167" s="97" t="s">
        <v>10262</v>
      </c>
      <c r="D2167" s="97" t="s">
        <v>10263</v>
      </c>
      <c r="E2167" s="97" t="s">
        <v>5872</v>
      </c>
      <c r="F2167" s="97"/>
      <c r="G2167" s="97"/>
      <c r="H2167" s="97" t="s">
        <v>276</v>
      </c>
      <c r="I2167" s="97" t="s">
        <v>10264</v>
      </c>
      <c r="J2167" s="97" t="s">
        <v>278</v>
      </c>
      <c r="K2167" s="97">
        <v>215482.43799999999</v>
      </c>
      <c r="L2167" s="97">
        <v>241558.95300000001</v>
      </c>
      <c r="M2167" s="97">
        <v>615430.05189999996</v>
      </c>
      <c r="N2167" s="97">
        <v>741584.23609999998</v>
      </c>
      <c r="O2167" s="97">
        <v>53.42414402</v>
      </c>
      <c r="P2167" s="97">
        <v>-7.7678484379999997</v>
      </c>
    </row>
    <row r="2168" spans="1:16" x14ac:dyDescent="0.3">
      <c r="A2168" s="97" t="s">
        <v>10265</v>
      </c>
      <c r="B2168" s="97" t="s">
        <v>10266</v>
      </c>
      <c r="C2168" s="97" t="s">
        <v>10266</v>
      </c>
      <c r="D2168" s="97" t="s">
        <v>10267</v>
      </c>
      <c r="E2168" s="97" t="s">
        <v>389</v>
      </c>
      <c r="F2168" s="97" t="s">
        <v>388</v>
      </c>
      <c r="G2168" s="97"/>
      <c r="H2168" s="97" t="s">
        <v>389</v>
      </c>
      <c r="I2168" s="97" t="s">
        <v>10268</v>
      </c>
      <c r="J2168" s="97" t="s">
        <v>2218</v>
      </c>
      <c r="K2168" s="97">
        <v>261129.30300000001</v>
      </c>
      <c r="L2168" s="97">
        <v>111616.947</v>
      </c>
      <c r="M2168" s="97">
        <v>661066.3898</v>
      </c>
      <c r="N2168" s="97">
        <v>611669.97710000002</v>
      </c>
      <c r="O2168" s="97">
        <v>52.253352040000003</v>
      </c>
      <c r="P2168" s="97">
        <v>-7.1056036000000002</v>
      </c>
    </row>
    <row r="2169" spans="1:16" x14ac:dyDescent="0.3">
      <c r="A2169" s="97" t="s">
        <v>10269</v>
      </c>
      <c r="B2169" s="97" t="s">
        <v>10270</v>
      </c>
      <c r="C2169" s="97" t="s">
        <v>10271</v>
      </c>
      <c r="D2169" s="97" t="s">
        <v>10272</v>
      </c>
      <c r="E2169" s="97" t="s">
        <v>9012</v>
      </c>
      <c r="F2169" s="97" t="s">
        <v>883</v>
      </c>
      <c r="G2169" s="97"/>
      <c r="H2169" s="97" t="s">
        <v>175</v>
      </c>
      <c r="I2169" s="97" t="s">
        <v>10273</v>
      </c>
      <c r="J2169" s="97" t="s">
        <v>198</v>
      </c>
      <c r="K2169" s="97">
        <v>313682.44199999998</v>
      </c>
      <c r="L2169" s="97">
        <v>239008.31</v>
      </c>
      <c r="M2169" s="97">
        <v>713608.88829999999</v>
      </c>
      <c r="N2169" s="97">
        <v>739033.61930000002</v>
      </c>
      <c r="O2169" s="97">
        <v>53.389230859999998</v>
      </c>
      <c r="P2169" s="97">
        <v>-6.2920343069999998</v>
      </c>
    </row>
    <row r="2170" spans="1:16" x14ac:dyDescent="0.3">
      <c r="A2170" s="97" t="s">
        <v>10274</v>
      </c>
      <c r="B2170" s="97" t="s">
        <v>10275</v>
      </c>
      <c r="C2170" s="97" t="s">
        <v>10276</v>
      </c>
      <c r="D2170" s="97" t="s">
        <v>10277</v>
      </c>
      <c r="E2170" s="97" t="s">
        <v>9012</v>
      </c>
      <c r="F2170" s="97" t="s">
        <v>883</v>
      </c>
      <c r="G2170" s="97"/>
      <c r="H2170" s="97" t="s">
        <v>175</v>
      </c>
      <c r="I2170" s="97" t="s">
        <v>10278</v>
      </c>
      <c r="J2170" s="97" t="s">
        <v>198</v>
      </c>
      <c r="K2170" s="97">
        <v>313366.58500000002</v>
      </c>
      <c r="L2170" s="97">
        <v>239026.74799999999</v>
      </c>
      <c r="M2170" s="97">
        <v>713293.09939999995</v>
      </c>
      <c r="N2170" s="97">
        <v>739052.05500000005</v>
      </c>
      <c r="O2170" s="97">
        <v>53.389464269999998</v>
      </c>
      <c r="P2170" s="97">
        <v>-6.2967728770000004</v>
      </c>
    </row>
    <row r="2171" spans="1:16" x14ac:dyDescent="0.3">
      <c r="A2171" s="97" t="s">
        <v>10279</v>
      </c>
      <c r="B2171" s="97" t="s">
        <v>10280</v>
      </c>
      <c r="C2171" s="97" t="s">
        <v>10281</v>
      </c>
      <c r="D2171" s="97" t="s">
        <v>10282</v>
      </c>
      <c r="E2171" s="97" t="s">
        <v>514</v>
      </c>
      <c r="F2171" s="97"/>
      <c r="G2171" s="97"/>
      <c r="H2171" s="97" t="s">
        <v>515</v>
      </c>
      <c r="I2171" s="97" t="s">
        <v>10283</v>
      </c>
      <c r="J2171" s="97" t="s">
        <v>517</v>
      </c>
      <c r="K2171" s="97">
        <v>301019.03100000002</v>
      </c>
      <c r="L2171" s="97">
        <v>115932.929</v>
      </c>
      <c r="M2171" s="97">
        <v>700947.55050000001</v>
      </c>
      <c r="N2171" s="97">
        <v>615984.81689999998</v>
      </c>
      <c r="O2171" s="97">
        <v>52.286254700000001</v>
      </c>
      <c r="P2171" s="97">
        <v>-6.520371098</v>
      </c>
    </row>
    <row r="2172" spans="1:16" x14ac:dyDescent="0.3">
      <c r="A2172" s="97" t="s">
        <v>10284</v>
      </c>
      <c r="B2172" s="97" t="s">
        <v>10285</v>
      </c>
      <c r="C2172" s="97" t="s">
        <v>10286</v>
      </c>
      <c r="D2172" s="97" t="s">
        <v>7772</v>
      </c>
      <c r="E2172" s="97" t="s">
        <v>1095</v>
      </c>
      <c r="F2172" s="97" t="s">
        <v>306</v>
      </c>
      <c r="G2172" s="97"/>
      <c r="H2172" s="97" t="s">
        <v>307</v>
      </c>
      <c r="I2172" s="97" t="s">
        <v>10287</v>
      </c>
      <c r="J2172" s="97" t="s">
        <v>309</v>
      </c>
      <c r="K2172" s="97">
        <v>154912.625</v>
      </c>
      <c r="L2172" s="97">
        <v>265506.78100000002</v>
      </c>
      <c r="M2172" s="97">
        <v>554873.41619999998</v>
      </c>
      <c r="N2172" s="97">
        <v>765527.22840000002</v>
      </c>
      <c r="O2172" s="97">
        <v>53.637592120000001</v>
      </c>
      <c r="P2172" s="97">
        <v>-8.6823750339999997</v>
      </c>
    </row>
    <row r="2173" spans="1:16" x14ac:dyDescent="0.3">
      <c r="A2173" s="97" t="s">
        <v>10288</v>
      </c>
      <c r="B2173" s="97" t="s">
        <v>2987</v>
      </c>
      <c r="C2173" s="97" t="s">
        <v>2987</v>
      </c>
      <c r="D2173" s="97" t="s">
        <v>678</v>
      </c>
      <c r="E2173" s="97" t="s">
        <v>4202</v>
      </c>
      <c r="F2173" s="97" t="s">
        <v>514</v>
      </c>
      <c r="G2173" s="97" t="s">
        <v>10289</v>
      </c>
      <c r="H2173" s="97" t="s">
        <v>515</v>
      </c>
      <c r="I2173" s="97" t="s">
        <v>10290</v>
      </c>
      <c r="J2173" s="97" t="s">
        <v>517</v>
      </c>
      <c r="K2173" s="97">
        <v>303742.59399999998</v>
      </c>
      <c r="L2173" s="97">
        <v>155029.04699999999</v>
      </c>
      <c r="M2173" s="97">
        <v>703670.73490000004</v>
      </c>
      <c r="N2173" s="97">
        <v>655072.49970000004</v>
      </c>
      <c r="O2173" s="97">
        <v>52.636954099999997</v>
      </c>
      <c r="P2173" s="97">
        <v>-6.4683286940000002</v>
      </c>
    </row>
    <row r="2174" spans="1:16" x14ac:dyDescent="0.3">
      <c r="A2174" s="97" t="s">
        <v>10291</v>
      </c>
      <c r="B2174" s="97" t="s">
        <v>10292</v>
      </c>
      <c r="C2174" s="97" t="s">
        <v>10292</v>
      </c>
      <c r="D2174" s="97" t="s">
        <v>9836</v>
      </c>
      <c r="E2174" s="97" t="s">
        <v>389</v>
      </c>
      <c r="F2174" s="97"/>
      <c r="G2174" s="97"/>
      <c r="H2174" s="97" t="s">
        <v>389</v>
      </c>
      <c r="I2174" s="97" t="s">
        <v>9837</v>
      </c>
      <c r="J2174" s="97" t="s">
        <v>2218</v>
      </c>
      <c r="K2174" s="97">
        <v>259836.86799999999</v>
      </c>
      <c r="L2174" s="97">
        <v>112385.204</v>
      </c>
      <c r="M2174" s="97">
        <v>659774.23719999997</v>
      </c>
      <c r="N2174" s="97">
        <v>612438.07559999998</v>
      </c>
      <c r="O2174" s="97">
        <v>52.260397189999999</v>
      </c>
      <c r="P2174" s="97">
        <v>-7.1243904840000001</v>
      </c>
    </row>
    <row r="2175" spans="1:16" x14ac:dyDescent="0.3">
      <c r="A2175" s="97" t="s">
        <v>10293</v>
      </c>
      <c r="B2175" s="97" t="s">
        <v>2839</v>
      </c>
      <c r="C2175" s="97" t="s">
        <v>10294</v>
      </c>
      <c r="D2175" s="97" t="s">
        <v>10295</v>
      </c>
      <c r="E2175" s="97" t="s">
        <v>10296</v>
      </c>
      <c r="F2175" s="97" t="s">
        <v>9521</v>
      </c>
      <c r="G2175" s="97"/>
      <c r="H2175" s="97" t="s">
        <v>594</v>
      </c>
      <c r="I2175" s="97" t="s">
        <v>10297</v>
      </c>
      <c r="J2175" s="97" t="s">
        <v>596</v>
      </c>
      <c r="K2175" s="97">
        <v>248157.141</v>
      </c>
      <c r="L2175" s="97">
        <v>232486.67199999999</v>
      </c>
      <c r="M2175" s="97">
        <v>648097.66760000004</v>
      </c>
      <c r="N2175" s="97">
        <v>732513.7352</v>
      </c>
      <c r="O2175" s="97">
        <v>53.34066868</v>
      </c>
      <c r="P2175" s="97">
        <v>-7.2777595679999996</v>
      </c>
    </row>
    <row r="2176" spans="1:16" x14ac:dyDescent="0.3">
      <c r="A2176" s="97" t="s">
        <v>10298</v>
      </c>
      <c r="B2176" s="97" t="s">
        <v>10299</v>
      </c>
      <c r="C2176" s="97" t="s">
        <v>10300</v>
      </c>
      <c r="D2176" s="97" t="s">
        <v>10301</v>
      </c>
      <c r="E2176" s="97" t="s">
        <v>4417</v>
      </c>
      <c r="F2176" s="97" t="s">
        <v>540</v>
      </c>
      <c r="G2176" s="97"/>
      <c r="H2176" s="97" t="s">
        <v>540</v>
      </c>
      <c r="I2176" s="97" t="s">
        <v>10302</v>
      </c>
      <c r="J2176" s="97" t="s">
        <v>1143</v>
      </c>
      <c r="K2176" s="97">
        <v>156401.26300000001</v>
      </c>
      <c r="L2176" s="97">
        <v>155805.35800000001</v>
      </c>
      <c r="M2176" s="97">
        <v>556361.14339999994</v>
      </c>
      <c r="N2176" s="97">
        <v>655849.43319999997</v>
      </c>
      <c r="O2176" s="97">
        <v>52.652082309999997</v>
      </c>
      <c r="P2176" s="97">
        <v>-8.6449431600000004</v>
      </c>
    </row>
    <row r="2177" spans="1:16" x14ac:dyDescent="0.3">
      <c r="A2177" s="97" t="s">
        <v>10303</v>
      </c>
      <c r="B2177" s="97" t="s">
        <v>4720</v>
      </c>
      <c r="C2177" s="97" t="s">
        <v>10304</v>
      </c>
      <c r="D2177" s="97" t="s">
        <v>10304</v>
      </c>
      <c r="E2177" s="97" t="s">
        <v>10305</v>
      </c>
      <c r="F2177" s="97" t="s">
        <v>2736</v>
      </c>
      <c r="G2177" s="97"/>
      <c r="H2177" s="97" t="s">
        <v>466</v>
      </c>
      <c r="I2177" s="97" t="s">
        <v>10306</v>
      </c>
      <c r="J2177" s="97" t="s">
        <v>468</v>
      </c>
      <c r="K2177" s="97">
        <v>114826.569</v>
      </c>
      <c r="L2177" s="97">
        <v>290267.45</v>
      </c>
      <c r="M2177" s="97">
        <v>514796.13010000001</v>
      </c>
      <c r="N2177" s="97">
        <v>790282.77630000003</v>
      </c>
      <c r="O2177" s="97">
        <v>53.855009699999997</v>
      </c>
      <c r="P2177" s="97">
        <v>-9.2950906799999995</v>
      </c>
    </row>
    <row r="2178" spans="1:16" x14ac:dyDescent="0.3">
      <c r="A2178" s="97" t="s">
        <v>10307</v>
      </c>
      <c r="B2178" s="97" t="s">
        <v>10308</v>
      </c>
      <c r="C2178" s="97" t="s">
        <v>10308</v>
      </c>
      <c r="D2178" s="97" t="s">
        <v>10309</v>
      </c>
      <c r="E2178" s="97" t="s">
        <v>611</v>
      </c>
      <c r="F2178" s="97"/>
      <c r="G2178" s="97"/>
      <c r="H2178" s="97" t="s">
        <v>612</v>
      </c>
      <c r="I2178" s="97" t="s">
        <v>10310</v>
      </c>
      <c r="J2178" s="97" t="s">
        <v>614</v>
      </c>
      <c r="K2178" s="97">
        <v>138484.655</v>
      </c>
      <c r="L2178" s="97">
        <v>174663.61</v>
      </c>
      <c r="M2178" s="97">
        <v>538448.49690000003</v>
      </c>
      <c r="N2178" s="97">
        <v>674703.7193</v>
      </c>
      <c r="O2178" s="97">
        <v>52.81978419</v>
      </c>
      <c r="P2178" s="97">
        <v>-8.9131790960000004</v>
      </c>
    </row>
    <row r="2179" spans="1:16" x14ac:dyDescent="0.3">
      <c r="A2179" s="97" t="s">
        <v>10311</v>
      </c>
      <c r="B2179" s="97" t="s">
        <v>10312</v>
      </c>
      <c r="C2179" s="97" t="s">
        <v>10313</v>
      </c>
      <c r="D2179" s="97" t="s">
        <v>10314</v>
      </c>
      <c r="E2179" s="97" t="s">
        <v>10315</v>
      </c>
      <c r="F2179" s="97" t="s">
        <v>436</v>
      </c>
      <c r="G2179" s="97"/>
      <c r="H2179" s="97" t="s">
        <v>437</v>
      </c>
      <c r="I2179" s="97" t="s">
        <v>10316</v>
      </c>
      <c r="J2179" s="97" t="s">
        <v>439</v>
      </c>
      <c r="K2179" s="97">
        <v>232796.79999999999</v>
      </c>
      <c r="L2179" s="97">
        <v>408120.2</v>
      </c>
      <c r="M2179" s="97">
        <v>632741.57010000001</v>
      </c>
      <c r="N2179" s="97">
        <v>908109.50419999997</v>
      </c>
      <c r="O2179" s="97">
        <v>54.919639799999999</v>
      </c>
      <c r="P2179" s="97">
        <v>-7.4892918310000001</v>
      </c>
    </row>
    <row r="2180" spans="1:16" x14ac:dyDescent="0.3">
      <c r="A2180" s="97" t="s">
        <v>10317</v>
      </c>
      <c r="B2180" s="97" t="s">
        <v>10318</v>
      </c>
      <c r="C2180" s="97" t="s">
        <v>10319</v>
      </c>
      <c r="D2180" s="97" t="s">
        <v>679</v>
      </c>
      <c r="E2180" s="97" t="s">
        <v>449</v>
      </c>
      <c r="F2180" s="97"/>
      <c r="G2180" s="97"/>
      <c r="H2180" s="97" t="s">
        <v>151</v>
      </c>
      <c r="I2180" s="97" t="s">
        <v>10320</v>
      </c>
      <c r="J2180" s="97" t="s">
        <v>153</v>
      </c>
      <c r="K2180" s="97">
        <v>78144.554999999993</v>
      </c>
      <c r="L2180" s="97">
        <v>115157.992</v>
      </c>
      <c r="M2180" s="97">
        <v>478121.07199999999</v>
      </c>
      <c r="N2180" s="97">
        <v>615211.24990000005</v>
      </c>
      <c r="O2180" s="97">
        <v>52.27506365</v>
      </c>
      <c r="P2180" s="97">
        <v>-9.7860012330000004</v>
      </c>
    </row>
    <row r="2181" spans="1:16" x14ac:dyDescent="0.3">
      <c r="A2181" s="97" t="s">
        <v>10321</v>
      </c>
      <c r="B2181" s="97" t="s">
        <v>10322</v>
      </c>
      <c r="C2181" s="97" t="s">
        <v>10323</v>
      </c>
      <c r="D2181" s="97" t="s">
        <v>10324</v>
      </c>
      <c r="E2181" s="97" t="s">
        <v>10325</v>
      </c>
      <c r="F2181" s="97" t="s">
        <v>7268</v>
      </c>
      <c r="G2181" s="97" t="s">
        <v>436</v>
      </c>
      <c r="H2181" s="97" t="s">
        <v>437</v>
      </c>
      <c r="I2181" s="97" t="s">
        <v>10326</v>
      </c>
      <c r="J2181" s="97" t="s">
        <v>439</v>
      </c>
      <c r="K2181" s="97">
        <v>208751.234</v>
      </c>
      <c r="L2181" s="97">
        <v>396559.65600000002</v>
      </c>
      <c r="M2181" s="97">
        <v>608701.12320000003</v>
      </c>
      <c r="N2181" s="97">
        <v>896551.5784</v>
      </c>
      <c r="O2181" s="97">
        <v>54.816793429999997</v>
      </c>
      <c r="P2181" s="97">
        <v>-7.8646240939999998</v>
      </c>
    </row>
    <row r="2182" spans="1:16" x14ac:dyDescent="0.3">
      <c r="A2182" s="97" t="s">
        <v>10327</v>
      </c>
      <c r="B2182" s="97" t="s">
        <v>10328</v>
      </c>
      <c r="C2182" s="97" t="s">
        <v>10329</v>
      </c>
      <c r="D2182" s="97" t="s">
        <v>10330</v>
      </c>
      <c r="E2182" s="97" t="s">
        <v>449</v>
      </c>
      <c r="F2182" s="97"/>
      <c r="G2182" s="97"/>
      <c r="H2182" s="97" t="s">
        <v>151</v>
      </c>
      <c r="I2182" s="97" t="s">
        <v>10331</v>
      </c>
      <c r="J2182" s="97" t="s">
        <v>153</v>
      </c>
      <c r="K2182" s="97">
        <v>106843.484</v>
      </c>
      <c r="L2182" s="97">
        <v>147447.96900000001</v>
      </c>
      <c r="M2182" s="97">
        <v>506813.99479999999</v>
      </c>
      <c r="N2182" s="97">
        <v>647494.11340000003</v>
      </c>
      <c r="O2182" s="97">
        <v>52.570759690000003</v>
      </c>
      <c r="P2182" s="97">
        <v>-9.3746832409999996</v>
      </c>
    </row>
    <row r="2183" spans="1:16" x14ac:dyDescent="0.3">
      <c r="A2183" s="97" t="s">
        <v>10332</v>
      </c>
      <c r="B2183" s="97" t="s">
        <v>10333</v>
      </c>
      <c r="C2183" s="97" t="s">
        <v>10333</v>
      </c>
      <c r="D2183" s="97" t="s">
        <v>10334</v>
      </c>
      <c r="E2183" s="97" t="s">
        <v>514</v>
      </c>
      <c r="F2183" s="97"/>
      <c r="G2183" s="97"/>
      <c r="H2183" s="97" t="s">
        <v>515</v>
      </c>
      <c r="I2183" s="97" t="s">
        <v>10335</v>
      </c>
      <c r="J2183" s="97" t="s">
        <v>517</v>
      </c>
      <c r="K2183" s="97">
        <v>305556.75799999997</v>
      </c>
      <c r="L2183" s="97">
        <v>127243.827</v>
      </c>
      <c r="M2183" s="97">
        <v>705484.36049999995</v>
      </c>
      <c r="N2183" s="97">
        <v>627293.25459999999</v>
      </c>
      <c r="O2183" s="97">
        <v>52.387011379999997</v>
      </c>
      <c r="P2183" s="97">
        <v>-6.4503507369999999</v>
      </c>
    </row>
    <row r="2184" spans="1:16" x14ac:dyDescent="0.3">
      <c r="A2184" s="97" t="s">
        <v>10336</v>
      </c>
      <c r="B2184" s="97" t="s">
        <v>10337</v>
      </c>
      <c r="C2184" s="97" t="s">
        <v>10337</v>
      </c>
      <c r="D2184" s="97" t="s">
        <v>10338</v>
      </c>
      <c r="E2184" s="97" t="s">
        <v>2137</v>
      </c>
      <c r="F2184" s="97"/>
      <c r="G2184" s="97"/>
      <c r="H2184" s="97" t="s">
        <v>540</v>
      </c>
      <c r="I2184" s="97" t="s">
        <v>10339</v>
      </c>
      <c r="J2184" s="97" t="s">
        <v>542</v>
      </c>
      <c r="K2184" s="97">
        <v>124322.7</v>
      </c>
      <c r="L2184" s="97">
        <v>132910</v>
      </c>
      <c r="M2184" s="97">
        <v>524289.36629999999</v>
      </c>
      <c r="N2184" s="97">
        <v>632959.18149999995</v>
      </c>
      <c r="O2184" s="97">
        <v>52.442853489999997</v>
      </c>
      <c r="P2184" s="97">
        <v>-9.1136387110000001</v>
      </c>
    </row>
    <row r="2185" spans="1:16" x14ac:dyDescent="0.3">
      <c r="A2185" s="97" t="s">
        <v>10340</v>
      </c>
      <c r="B2185" s="97" t="s">
        <v>10341</v>
      </c>
      <c r="C2185" s="97" t="s">
        <v>8666</v>
      </c>
      <c r="D2185" s="97" t="s">
        <v>8668</v>
      </c>
      <c r="E2185" s="97" t="s">
        <v>1610</v>
      </c>
      <c r="F2185" s="97"/>
      <c r="G2185" s="97"/>
      <c r="H2185" s="97" t="s">
        <v>437</v>
      </c>
      <c r="I2185" s="97" t="s">
        <v>10342</v>
      </c>
      <c r="J2185" s="97" t="s">
        <v>439</v>
      </c>
      <c r="K2185" s="97">
        <v>201591.859</v>
      </c>
      <c r="L2185" s="97">
        <v>437114.34399999998</v>
      </c>
      <c r="M2185" s="97">
        <v>601543.50529999996</v>
      </c>
      <c r="N2185" s="97">
        <v>937097.56640000001</v>
      </c>
      <c r="O2185" s="97">
        <v>55.181149730000001</v>
      </c>
      <c r="P2185" s="97">
        <v>-7.9757668749999997</v>
      </c>
    </row>
    <row r="2186" spans="1:16" x14ac:dyDescent="0.3">
      <c r="A2186" s="97" t="s">
        <v>10343</v>
      </c>
      <c r="B2186" s="97" t="s">
        <v>10344</v>
      </c>
      <c r="C2186" s="97" t="s">
        <v>10344</v>
      </c>
      <c r="D2186" s="97" t="s">
        <v>854</v>
      </c>
      <c r="E2186" s="97" t="s">
        <v>465</v>
      </c>
      <c r="F2186" s="97"/>
      <c r="G2186" s="97"/>
      <c r="H2186" s="97" t="s">
        <v>466</v>
      </c>
      <c r="I2186" s="97" t="s">
        <v>10345</v>
      </c>
      <c r="J2186" s="97" t="s">
        <v>468</v>
      </c>
      <c r="K2186" s="97">
        <v>104875.18</v>
      </c>
      <c r="L2186" s="97">
        <v>282381.68800000002</v>
      </c>
      <c r="M2186" s="97">
        <v>504846.8432</v>
      </c>
      <c r="N2186" s="97">
        <v>782398.76699999999</v>
      </c>
      <c r="O2186" s="97">
        <v>53.782457860000001</v>
      </c>
      <c r="P2186" s="97">
        <v>-9.4438315619999997</v>
      </c>
    </row>
    <row r="2187" spans="1:16" x14ac:dyDescent="0.3">
      <c r="A2187" s="97" t="s">
        <v>10346</v>
      </c>
      <c r="B2187" s="97" t="s">
        <v>10347</v>
      </c>
      <c r="C2187" s="97" t="s">
        <v>10348</v>
      </c>
      <c r="D2187" s="97" t="s">
        <v>10349</v>
      </c>
      <c r="E2187" s="97" t="s">
        <v>10350</v>
      </c>
      <c r="F2187" s="97" t="s">
        <v>10351</v>
      </c>
      <c r="G2187" s="97" t="s">
        <v>2792</v>
      </c>
      <c r="H2187" s="97" t="s">
        <v>138</v>
      </c>
      <c r="I2187" s="97" t="s">
        <v>10352</v>
      </c>
      <c r="J2187" s="97" t="s">
        <v>140</v>
      </c>
      <c r="K2187" s="97">
        <v>174400.67199999999</v>
      </c>
      <c r="L2187" s="97">
        <v>52800.262000000002</v>
      </c>
      <c r="M2187" s="97">
        <v>574356.11769999994</v>
      </c>
      <c r="N2187" s="97">
        <v>552866.42599999998</v>
      </c>
      <c r="O2187" s="97">
        <v>51.72756888</v>
      </c>
      <c r="P2187" s="97">
        <v>-8.3712115590000007</v>
      </c>
    </row>
    <row r="2188" spans="1:16" x14ac:dyDescent="0.3">
      <c r="A2188" s="97" t="s">
        <v>10353</v>
      </c>
      <c r="B2188" s="97" t="s">
        <v>10354</v>
      </c>
      <c r="C2188" s="97" t="s">
        <v>10355</v>
      </c>
      <c r="D2188" s="97" t="s">
        <v>10356</v>
      </c>
      <c r="E2188" s="97" t="s">
        <v>4594</v>
      </c>
      <c r="F2188" s="97" t="s">
        <v>713</v>
      </c>
      <c r="G2188" s="97"/>
      <c r="H2188" s="97" t="s">
        <v>515</v>
      </c>
      <c r="I2188" s="97" t="s">
        <v>10357</v>
      </c>
      <c r="J2188" s="97" t="s">
        <v>517</v>
      </c>
      <c r="K2188" s="97">
        <v>302129.5</v>
      </c>
      <c r="L2188" s="97">
        <v>149152.03099999999</v>
      </c>
      <c r="M2188" s="97">
        <v>702057.9571</v>
      </c>
      <c r="N2188" s="97">
        <v>649196.75809999998</v>
      </c>
      <c r="O2188" s="97">
        <v>52.584466519999999</v>
      </c>
      <c r="P2188" s="97">
        <v>-6.4939601830000004</v>
      </c>
    </row>
    <row r="2189" spans="1:16" x14ac:dyDescent="0.3">
      <c r="A2189" s="97" t="s">
        <v>10358</v>
      </c>
      <c r="B2189" s="97" t="s">
        <v>10359</v>
      </c>
      <c r="C2189" s="97" t="s">
        <v>10360</v>
      </c>
      <c r="D2189" s="97" t="s">
        <v>10361</v>
      </c>
      <c r="E2189" s="97" t="s">
        <v>742</v>
      </c>
      <c r="F2189" s="97"/>
      <c r="G2189" s="97"/>
      <c r="H2189" s="97" t="s">
        <v>546</v>
      </c>
      <c r="I2189" s="97" t="s">
        <v>10362</v>
      </c>
      <c r="J2189" s="97" t="s">
        <v>548</v>
      </c>
      <c r="K2189" s="97">
        <v>155758.79699999999</v>
      </c>
      <c r="L2189" s="97">
        <v>333864</v>
      </c>
      <c r="M2189" s="97">
        <v>555719.77080000006</v>
      </c>
      <c r="N2189" s="97">
        <v>833869.71310000005</v>
      </c>
      <c r="O2189" s="97">
        <v>54.251748929999998</v>
      </c>
      <c r="P2189" s="97">
        <v>-8.6794857840000006</v>
      </c>
    </row>
    <row r="2190" spans="1:16" x14ac:dyDescent="0.3">
      <c r="A2190" s="97" t="s">
        <v>10363</v>
      </c>
      <c r="B2190" s="97" t="s">
        <v>10364</v>
      </c>
      <c r="C2190" s="97" t="s">
        <v>10364</v>
      </c>
      <c r="D2190" s="97" t="s">
        <v>1718</v>
      </c>
      <c r="E2190" s="97" t="s">
        <v>158</v>
      </c>
      <c r="F2190" s="97"/>
      <c r="G2190" s="97"/>
      <c r="H2190" s="97" t="s">
        <v>159</v>
      </c>
      <c r="I2190" s="97" t="s">
        <v>10365</v>
      </c>
      <c r="J2190" s="97" t="s">
        <v>161</v>
      </c>
      <c r="K2190" s="97">
        <v>205468.28099999999</v>
      </c>
      <c r="L2190" s="97">
        <v>124798.867</v>
      </c>
      <c r="M2190" s="97">
        <v>605417.42559999996</v>
      </c>
      <c r="N2190" s="97">
        <v>624849.3567</v>
      </c>
      <c r="O2190" s="97">
        <v>52.375175820000003</v>
      </c>
      <c r="P2190" s="97">
        <v>-7.9204374389999996</v>
      </c>
    </row>
    <row r="2191" spans="1:16" x14ac:dyDescent="0.3">
      <c r="A2191" s="97" t="s">
        <v>10366</v>
      </c>
      <c r="B2191" s="97" t="s">
        <v>10367</v>
      </c>
      <c r="C2191" s="97" t="s">
        <v>10368</v>
      </c>
      <c r="D2191" s="97" t="s">
        <v>10369</v>
      </c>
      <c r="E2191" s="97" t="s">
        <v>6084</v>
      </c>
      <c r="F2191" s="97" t="s">
        <v>5766</v>
      </c>
      <c r="G2191" s="97"/>
      <c r="H2191" s="97" t="s">
        <v>540</v>
      </c>
      <c r="I2191" s="97" t="s">
        <v>10370</v>
      </c>
      <c r="J2191" s="97" t="s">
        <v>542</v>
      </c>
      <c r="K2191" s="97">
        <v>145379.875</v>
      </c>
      <c r="L2191" s="97">
        <v>140485.04699999999</v>
      </c>
      <c r="M2191" s="97">
        <v>545342.0466</v>
      </c>
      <c r="N2191" s="97">
        <v>640532.48230000003</v>
      </c>
      <c r="O2191" s="97">
        <v>52.513427749999998</v>
      </c>
      <c r="P2191" s="97">
        <v>-8.8052530190000002</v>
      </c>
    </row>
    <row r="2192" spans="1:16" x14ac:dyDescent="0.3">
      <c r="A2192" s="97" t="s">
        <v>10371</v>
      </c>
      <c r="B2192" s="97" t="s">
        <v>10372</v>
      </c>
      <c r="C2192" s="97" t="s">
        <v>10373</v>
      </c>
      <c r="D2192" s="97" t="s">
        <v>10374</v>
      </c>
      <c r="E2192" s="97" t="s">
        <v>1552</v>
      </c>
      <c r="F2192" s="97"/>
      <c r="G2192" s="97"/>
      <c r="H2192" s="97" t="s">
        <v>612</v>
      </c>
      <c r="I2192" s="97" t="s">
        <v>10375</v>
      </c>
      <c r="J2192" s="97" t="s">
        <v>614</v>
      </c>
      <c r="K2192" s="97">
        <v>105558.93</v>
      </c>
      <c r="L2192" s="97">
        <v>178904.90599999999</v>
      </c>
      <c r="M2192" s="97">
        <v>505529.88829999999</v>
      </c>
      <c r="N2192" s="97">
        <v>678944.27969999996</v>
      </c>
      <c r="O2192" s="97">
        <v>52.853124739999998</v>
      </c>
      <c r="P2192" s="97">
        <v>-9.402655631</v>
      </c>
    </row>
    <row r="2193" spans="1:16" x14ac:dyDescent="0.3">
      <c r="A2193" s="97" t="s">
        <v>10376</v>
      </c>
      <c r="B2193" s="97" t="s">
        <v>10377</v>
      </c>
      <c r="C2193" s="97" t="s">
        <v>10378</v>
      </c>
      <c r="D2193" s="97" t="s">
        <v>10379</v>
      </c>
      <c r="E2193" s="97" t="s">
        <v>3153</v>
      </c>
      <c r="F2193" s="97"/>
      <c r="G2193" s="97"/>
      <c r="H2193" s="97" t="s">
        <v>175</v>
      </c>
      <c r="I2193" s="97" t="s">
        <v>10380</v>
      </c>
      <c r="J2193" s="97" t="s">
        <v>198</v>
      </c>
      <c r="K2193" s="97">
        <v>317635.36</v>
      </c>
      <c r="L2193" s="97">
        <v>236284.36499999999</v>
      </c>
      <c r="M2193" s="97">
        <v>717560.94030000002</v>
      </c>
      <c r="N2193" s="97">
        <v>736310.24010000005</v>
      </c>
      <c r="O2193" s="97">
        <v>53.36390334</v>
      </c>
      <c r="P2193" s="97">
        <v>-6.2336634640000002</v>
      </c>
    </row>
    <row r="2194" spans="1:16" x14ac:dyDescent="0.3">
      <c r="A2194" s="97" t="s">
        <v>10381</v>
      </c>
      <c r="B2194" s="97" t="s">
        <v>10382</v>
      </c>
      <c r="C2194" s="97" t="s">
        <v>10382</v>
      </c>
      <c r="D2194" s="97" t="s">
        <v>10383</v>
      </c>
      <c r="E2194" s="97" t="s">
        <v>459</v>
      </c>
      <c r="F2194" s="97" t="s">
        <v>320</v>
      </c>
      <c r="G2194" s="97"/>
      <c r="H2194" s="97" t="s">
        <v>321</v>
      </c>
      <c r="I2194" s="97" t="s">
        <v>10384</v>
      </c>
      <c r="J2194" s="97" t="s">
        <v>323</v>
      </c>
      <c r="K2194" s="97">
        <v>188379.20300000001</v>
      </c>
      <c r="L2194" s="97">
        <v>246823.81299999999</v>
      </c>
      <c r="M2194" s="97">
        <v>588332.68400000001</v>
      </c>
      <c r="N2194" s="97">
        <v>746848.10679999995</v>
      </c>
      <c r="O2194" s="97">
        <v>53.471545620000001</v>
      </c>
      <c r="P2194" s="97">
        <v>-8.1757351049999993</v>
      </c>
    </row>
    <row r="2195" spans="1:16" x14ac:dyDescent="0.3">
      <c r="A2195" s="97" t="s">
        <v>10385</v>
      </c>
      <c r="B2195" s="97" t="s">
        <v>3200</v>
      </c>
      <c r="C2195" s="97" t="s">
        <v>10386</v>
      </c>
      <c r="D2195" s="97" t="s">
        <v>2380</v>
      </c>
      <c r="E2195" s="97" t="s">
        <v>10387</v>
      </c>
      <c r="F2195" s="97" t="s">
        <v>436</v>
      </c>
      <c r="G2195" s="97"/>
      <c r="H2195" s="97" t="s">
        <v>437</v>
      </c>
      <c r="I2195" s="97" t="s">
        <v>10388</v>
      </c>
      <c r="J2195" s="97" t="s">
        <v>439</v>
      </c>
      <c r="K2195" s="97">
        <v>215294.342</v>
      </c>
      <c r="L2195" s="97">
        <v>395332.451</v>
      </c>
      <c r="M2195" s="97">
        <v>615242.81499999994</v>
      </c>
      <c r="N2195" s="97">
        <v>895324.60309999995</v>
      </c>
      <c r="O2195" s="97">
        <v>54.805613319999999</v>
      </c>
      <c r="P2195" s="97">
        <v>-7.7629108909999998</v>
      </c>
    </row>
    <row r="2196" spans="1:16" x14ac:dyDescent="0.3">
      <c r="A2196" s="97" t="s">
        <v>10389</v>
      </c>
      <c r="B2196" s="97" t="s">
        <v>608</v>
      </c>
      <c r="C2196" s="97" t="s">
        <v>10390</v>
      </c>
      <c r="D2196" s="97" t="s">
        <v>10391</v>
      </c>
      <c r="E2196" s="97" t="s">
        <v>4042</v>
      </c>
      <c r="F2196" s="97"/>
      <c r="G2196" s="97"/>
      <c r="H2196" s="97" t="s">
        <v>232</v>
      </c>
      <c r="I2196" s="97" t="s">
        <v>10392</v>
      </c>
      <c r="J2196" s="97" t="s">
        <v>234</v>
      </c>
      <c r="K2196" s="97">
        <v>206289.42199999999</v>
      </c>
      <c r="L2196" s="97">
        <v>275608.5</v>
      </c>
      <c r="M2196" s="97">
        <v>606239.19830000005</v>
      </c>
      <c r="N2196" s="97">
        <v>775626.49609999999</v>
      </c>
      <c r="O2196" s="97">
        <v>53.730255720000002</v>
      </c>
      <c r="P2196" s="97">
        <v>-7.9054481929999998</v>
      </c>
    </row>
    <row r="2197" spans="1:16" x14ac:dyDescent="0.3">
      <c r="A2197" s="97" t="s">
        <v>10393</v>
      </c>
      <c r="B2197" s="97" t="s">
        <v>10394</v>
      </c>
      <c r="C2197" s="97" t="s">
        <v>9217</v>
      </c>
      <c r="D2197" s="97" t="s">
        <v>9217</v>
      </c>
      <c r="E2197" s="97" t="s">
        <v>138</v>
      </c>
      <c r="F2197" s="97"/>
      <c r="G2197" s="97"/>
      <c r="H2197" s="97" t="s">
        <v>138</v>
      </c>
      <c r="I2197" s="97" t="s">
        <v>10395</v>
      </c>
      <c r="J2197" s="97" t="s">
        <v>347</v>
      </c>
      <c r="K2197" s="97">
        <v>167045.72</v>
      </c>
      <c r="L2197" s="97">
        <v>69693.453999999998</v>
      </c>
      <c r="M2197" s="97">
        <v>567002.84120000002</v>
      </c>
      <c r="N2197" s="97">
        <v>569756.01989999996</v>
      </c>
      <c r="O2197" s="97">
        <v>51.879004500000001</v>
      </c>
      <c r="P2197" s="97">
        <v>-8.4792585339999995</v>
      </c>
    </row>
    <row r="2198" spans="1:16" x14ac:dyDescent="0.3">
      <c r="A2198" s="97" t="s">
        <v>10396</v>
      </c>
      <c r="B2198" s="97" t="s">
        <v>2839</v>
      </c>
      <c r="C2198" s="97" t="s">
        <v>10397</v>
      </c>
      <c r="D2198" s="97" t="s">
        <v>10398</v>
      </c>
      <c r="E2198" s="97" t="s">
        <v>925</v>
      </c>
      <c r="F2198" s="97" t="s">
        <v>436</v>
      </c>
      <c r="G2198" s="97"/>
      <c r="H2198" s="97" t="s">
        <v>437</v>
      </c>
      <c r="I2198" s="97" t="s">
        <v>10399</v>
      </c>
      <c r="J2198" s="97" t="s">
        <v>439</v>
      </c>
      <c r="K2198" s="97">
        <v>221225.641</v>
      </c>
      <c r="L2198" s="97">
        <v>401567.18800000002</v>
      </c>
      <c r="M2198" s="97">
        <v>621172.86930000002</v>
      </c>
      <c r="N2198" s="97">
        <v>901557.96539999999</v>
      </c>
      <c r="O2198" s="97">
        <v>54.861402009999999</v>
      </c>
      <c r="P2198" s="97">
        <v>-7.6702191769999999</v>
      </c>
    </row>
    <row r="2199" spans="1:16" x14ac:dyDescent="0.3">
      <c r="A2199" s="97" t="s">
        <v>10400</v>
      </c>
      <c r="B2199" s="97" t="s">
        <v>10401</v>
      </c>
      <c r="C2199" s="97" t="s">
        <v>10402</v>
      </c>
      <c r="D2199" s="97" t="s">
        <v>10403</v>
      </c>
      <c r="E2199" s="97" t="s">
        <v>611</v>
      </c>
      <c r="F2199" s="97"/>
      <c r="G2199" s="97"/>
      <c r="H2199" s="97" t="s">
        <v>612</v>
      </c>
      <c r="I2199" s="97" t="s">
        <v>10404</v>
      </c>
      <c r="J2199" s="97" t="s">
        <v>614</v>
      </c>
      <c r="K2199" s="97">
        <v>139859.86900000001</v>
      </c>
      <c r="L2199" s="97">
        <v>161243.027</v>
      </c>
      <c r="M2199" s="97">
        <v>539823.34210000001</v>
      </c>
      <c r="N2199" s="97">
        <v>661286.02020000003</v>
      </c>
      <c r="O2199" s="97">
        <v>52.699358109999999</v>
      </c>
      <c r="P2199" s="97">
        <v>-8.8903221440000006</v>
      </c>
    </row>
    <row r="2200" spans="1:16" x14ac:dyDescent="0.3">
      <c r="A2200" s="97" t="s">
        <v>10405</v>
      </c>
      <c r="B2200" s="97" t="s">
        <v>10406</v>
      </c>
      <c r="C2200" s="97" t="s">
        <v>4329</v>
      </c>
      <c r="D2200" s="97" t="s">
        <v>10407</v>
      </c>
      <c r="E2200" s="97" t="s">
        <v>10408</v>
      </c>
      <c r="F2200" s="97" t="s">
        <v>10409</v>
      </c>
      <c r="G2200" s="97"/>
      <c r="H2200" s="97" t="s">
        <v>612</v>
      </c>
      <c r="I2200" s="97" t="s">
        <v>10410</v>
      </c>
      <c r="J2200" s="97" t="s">
        <v>614</v>
      </c>
      <c r="K2200" s="97">
        <v>139546.804</v>
      </c>
      <c r="L2200" s="97">
        <v>161329.24600000001</v>
      </c>
      <c r="M2200" s="97">
        <v>539510.34499999997</v>
      </c>
      <c r="N2200" s="97">
        <v>661372.22230000002</v>
      </c>
      <c r="O2200" s="97">
        <v>52.700097929999998</v>
      </c>
      <c r="P2200" s="97">
        <v>-8.8949682130000003</v>
      </c>
    </row>
    <row r="2201" spans="1:16" x14ac:dyDescent="0.3">
      <c r="A2201" s="97" t="s">
        <v>10411</v>
      </c>
      <c r="B2201" s="97" t="s">
        <v>10412</v>
      </c>
      <c r="C2201" s="97" t="s">
        <v>10413</v>
      </c>
      <c r="D2201" s="97" t="s">
        <v>10414</v>
      </c>
      <c r="E2201" s="97" t="s">
        <v>858</v>
      </c>
      <c r="F2201" s="97" t="s">
        <v>1394</v>
      </c>
      <c r="G2201" s="97"/>
      <c r="H2201" s="97" t="s">
        <v>334</v>
      </c>
      <c r="I2201" s="97" t="s">
        <v>10415</v>
      </c>
      <c r="J2201" s="97" t="s">
        <v>336</v>
      </c>
      <c r="K2201" s="97">
        <v>214094.20300000001</v>
      </c>
      <c r="L2201" s="97">
        <v>299550.28100000002</v>
      </c>
      <c r="M2201" s="97">
        <v>614042.42550000001</v>
      </c>
      <c r="N2201" s="97">
        <v>799563.07700000005</v>
      </c>
      <c r="O2201" s="97">
        <v>53.945201109999999</v>
      </c>
      <c r="P2201" s="97">
        <v>-7.7861016709999999</v>
      </c>
    </row>
    <row r="2202" spans="1:16" x14ac:dyDescent="0.3">
      <c r="A2202" s="97" t="s">
        <v>10416</v>
      </c>
      <c r="B2202" s="97" t="s">
        <v>10417</v>
      </c>
      <c r="C2202" s="97" t="s">
        <v>10417</v>
      </c>
      <c r="D2202" s="97" t="s">
        <v>10418</v>
      </c>
      <c r="E2202" s="97" t="s">
        <v>6560</v>
      </c>
      <c r="F2202" s="97"/>
      <c r="G2202" s="97"/>
      <c r="H2202" s="97" t="s">
        <v>321</v>
      </c>
      <c r="I2202" s="97" t="s">
        <v>10419</v>
      </c>
      <c r="J2202" s="97" t="s">
        <v>323</v>
      </c>
      <c r="K2202" s="97">
        <v>189870.18799999999</v>
      </c>
      <c r="L2202" s="97">
        <v>267909.71899999998</v>
      </c>
      <c r="M2202" s="97">
        <v>589823.46050000004</v>
      </c>
      <c r="N2202" s="97">
        <v>767929.46160000004</v>
      </c>
      <c r="O2202" s="97">
        <v>53.661025420000001</v>
      </c>
      <c r="P2202" s="97">
        <v>-8.1539673700000002</v>
      </c>
    </row>
    <row r="2203" spans="1:16" x14ac:dyDescent="0.3">
      <c r="A2203" s="97" t="s">
        <v>10420</v>
      </c>
      <c r="B2203" s="97" t="s">
        <v>3162</v>
      </c>
      <c r="C2203" s="97" t="s">
        <v>10421</v>
      </c>
      <c r="D2203" s="97" t="s">
        <v>10422</v>
      </c>
      <c r="E2203" s="97" t="s">
        <v>274</v>
      </c>
      <c r="F2203" s="97" t="s">
        <v>275</v>
      </c>
      <c r="G2203" s="97"/>
      <c r="H2203" s="97" t="s">
        <v>276</v>
      </c>
      <c r="I2203" s="97" t="s">
        <v>10423</v>
      </c>
      <c r="J2203" s="97" t="s">
        <v>278</v>
      </c>
      <c r="K2203" s="97">
        <v>243846.5</v>
      </c>
      <c r="L2203" s="97">
        <v>252901.31299999999</v>
      </c>
      <c r="M2203" s="97">
        <v>643788.06409999996</v>
      </c>
      <c r="N2203" s="97">
        <v>752924.00100000005</v>
      </c>
      <c r="O2203" s="97">
        <v>53.524453520000002</v>
      </c>
      <c r="P2203" s="97">
        <v>-7.3396311780000003</v>
      </c>
    </row>
    <row r="2204" spans="1:16" x14ac:dyDescent="0.3">
      <c r="A2204" s="97" t="s">
        <v>10424</v>
      </c>
      <c r="B2204" s="97" t="s">
        <v>10425</v>
      </c>
      <c r="C2204" s="97" t="s">
        <v>10426</v>
      </c>
      <c r="D2204" s="97" t="s">
        <v>10427</v>
      </c>
      <c r="E2204" s="97" t="s">
        <v>305</v>
      </c>
      <c r="F2204" s="97" t="s">
        <v>306</v>
      </c>
      <c r="G2204" s="97"/>
      <c r="H2204" s="97" t="s">
        <v>307</v>
      </c>
      <c r="I2204" s="97" t="s">
        <v>10428</v>
      </c>
      <c r="J2204" s="97" t="s">
        <v>309</v>
      </c>
      <c r="K2204" s="97">
        <v>152984.69500000001</v>
      </c>
      <c r="L2204" s="97">
        <v>236313.99900000001</v>
      </c>
      <c r="M2204" s="97">
        <v>552945.74509999994</v>
      </c>
      <c r="N2204" s="97">
        <v>736340.74699999997</v>
      </c>
      <c r="O2204" s="97">
        <v>53.37515286</v>
      </c>
      <c r="P2204" s="97">
        <v>-8.7071428139999991</v>
      </c>
    </row>
    <row r="2205" spans="1:16" x14ac:dyDescent="0.3">
      <c r="A2205" s="97" t="s">
        <v>10429</v>
      </c>
      <c r="B2205" s="97" t="s">
        <v>10430</v>
      </c>
      <c r="C2205" s="97" t="s">
        <v>10431</v>
      </c>
      <c r="D2205" s="97" t="s">
        <v>10432</v>
      </c>
      <c r="E2205" s="97" t="s">
        <v>8139</v>
      </c>
      <c r="F2205" s="97" t="s">
        <v>2445</v>
      </c>
      <c r="G2205" s="97"/>
      <c r="H2205" s="97" t="s">
        <v>211</v>
      </c>
      <c r="I2205" s="97" t="s">
        <v>10433</v>
      </c>
      <c r="J2205" s="97" t="s">
        <v>213</v>
      </c>
      <c r="K2205" s="97">
        <v>263103.15600000002</v>
      </c>
      <c r="L2205" s="97">
        <v>129009.016</v>
      </c>
      <c r="M2205" s="97">
        <v>663039.91070000001</v>
      </c>
      <c r="N2205" s="97">
        <v>629058.28969999996</v>
      </c>
      <c r="O2205" s="97">
        <v>52.40940354</v>
      </c>
      <c r="P2205" s="97">
        <v>-7.073443031</v>
      </c>
    </row>
    <row r="2206" spans="1:16" x14ac:dyDescent="0.3">
      <c r="A2206" s="97" t="s">
        <v>10434</v>
      </c>
      <c r="B2206" s="97" t="s">
        <v>10435</v>
      </c>
      <c r="C2206" s="97" t="s">
        <v>10436</v>
      </c>
      <c r="D2206" s="97" t="s">
        <v>10437</v>
      </c>
      <c r="E2206" s="97" t="s">
        <v>611</v>
      </c>
      <c r="F2206" s="97"/>
      <c r="G2206" s="97"/>
      <c r="H2206" s="97" t="s">
        <v>612</v>
      </c>
      <c r="I2206" s="97" t="s">
        <v>10438</v>
      </c>
      <c r="J2206" s="97" t="s">
        <v>614</v>
      </c>
      <c r="K2206" s="97">
        <v>109612.242</v>
      </c>
      <c r="L2206" s="97">
        <v>187289.03099999999</v>
      </c>
      <c r="M2206" s="97">
        <v>509582.37239999999</v>
      </c>
      <c r="N2206" s="97">
        <v>687326.57620000001</v>
      </c>
      <c r="O2206" s="97">
        <v>52.929136309999997</v>
      </c>
      <c r="P2206" s="97">
        <v>-9.3448337600000002</v>
      </c>
    </row>
    <row r="2207" spans="1:16" x14ac:dyDescent="0.3">
      <c r="A2207" s="97" t="s">
        <v>10439</v>
      </c>
      <c r="B2207" s="97" t="s">
        <v>3035</v>
      </c>
      <c r="C2207" s="97" t="s">
        <v>3035</v>
      </c>
      <c r="D2207" s="97" t="s">
        <v>10440</v>
      </c>
      <c r="E2207" s="97" t="s">
        <v>3822</v>
      </c>
      <c r="F2207" s="97" t="s">
        <v>3118</v>
      </c>
      <c r="G2207" s="97"/>
      <c r="H2207" s="97" t="s">
        <v>466</v>
      </c>
      <c r="I2207" s="97" t="s">
        <v>10441</v>
      </c>
      <c r="J2207" s="97" t="s">
        <v>468</v>
      </c>
      <c r="K2207" s="97">
        <v>69907.523000000001</v>
      </c>
      <c r="L2207" s="97">
        <v>304004.65600000002</v>
      </c>
      <c r="M2207" s="97">
        <v>469886.83760000003</v>
      </c>
      <c r="N2207" s="97">
        <v>804017.26199999999</v>
      </c>
      <c r="O2207" s="97">
        <v>53.969050320000001</v>
      </c>
      <c r="P2207" s="97">
        <v>-9.9831733870000008</v>
      </c>
    </row>
    <row r="2208" spans="1:16" x14ac:dyDescent="0.3">
      <c r="A2208" s="97" t="s">
        <v>10442</v>
      </c>
      <c r="B2208" s="97" t="s">
        <v>10443</v>
      </c>
      <c r="C2208" s="97" t="s">
        <v>10444</v>
      </c>
      <c r="D2208" s="97" t="s">
        <v>10445</v>
      </c>
      <c r="E2208" s="97" t="s">
        <v>1040</v>
      </c>
      <c r="F2208" s="97"/>
      <c r="G2208" s="97"/>
      <c r="H2208" s="97" t="s">
        <v>151</v>
      </c>
      <c r="I2208" s="97" t="s">
        <v>10446</v>
      </c>
      <c r="J2208" s="97" t="s">
        <v>153</v>
      </c>
      <c r="K2208" s="97">
        <v>74947.593999999997</v>
      </c>
      <c r="L2208" s="97">
        <v>102973.19500000001</v>
      </c>
      <c r="M2208" s="97">
        <v>474924.7329</v>
      </c>
      <c r="N2208" s="97">
        <v>603029.0956</v>
      </c>
      <c r="O2208" s="97">
        <v>52.164901020000002</v>
      </c>
      <c r="P2208" s="97">
        <v>-9.8283131390000005</v>
      </c>
    </row>
    <row r="2209" spans="1:16" x14ac:dyDescent="0.3">
      <c r="A2209" s="97" t="s">
        <v>10447</v>
      </c>
      <c r="B2209" s="97" t="s">
        <v>10448</v>
      </c>
      <c r="C2209" s="97" t="s">
        <v>10449</v>
      </c>
      <c r="D2209" s="97" t="s">
        <v>396</v>
      </c>
      <c r="E2209" s="97" t="s">
        <v>449</v>
      </c>
      <c r="F2209" s="97"/>
      <c r="G2209" s="97"/>
      <c r="H2209" s="97" t="s">
        <v>151</v>
      </c>
      <c r="I2209" s="97" t="s">
        <v>10450</v>
      </c>
      <c r="J2209" s="97" t="s">
        <v>153</v>
      </c>
      <c r="K2209" s="97">
        <v>94934.3</v>
      </c>
      <c r="L2209" s="97">
        <v>72330.7</v>
      </c>
      <c r="M2209" s="97">
        <v>494906.96549999999</v>
      </c>
      <c r="N2209" s="97">
        <v>572393.0919</v>
      </c>
      <c r="O2209" s="97">
        <v>51.893779279999997</v>
      </c>
      <c r="P2209" s="97">
        <v>-9.5269353179999996</v>
      </c>
    </row>
    <row r="2210" spans="1:16" x14ac:dyDescent="0.3">
      <c r="A2210" s="97" t="s">
        <v>10451</v>
      </c>
      <c r="B2210" s="97" t="s">
        <v>10452</v>
      </c>
      <c r="C2210" s="97" t="s">
        <v>10453</v>
      </c>
      <c r="D2210" s="97" t="s">
        <v>10454</v>
      </c>
      <c r="E2210" s="97" t="s">
        <v>10455</v>
      </c>
      <c r="F2210" s="97" t="s">
        <v>223</v>
      </c>
      <c r="G2210" s="97" t="s">
        <v>224</v>
      </c>
      <c r="H2210" s="97" t="s">
        <v>247</v>
      </c>
      <c r="I2210" s="97" t="s">
        <v>10456</v>
      </c>
      <c r="J2210" s="97" t="s">
        <v>249</v>
      </c>
      <c r="K2210" s="97">
        <v>313875.65600000002</v>
      </c>
      <c r="L2210" s="97">
        <v>274533.81300000002</v>
      </c>
      <c r="M2210" s="97">
        <v>713802.24939999997</v>
      </c>
      <c r="N2210" s="97">
        <v>774551.46770000004</v>
      </c>
      <c r="O2210" s="97">
        <v>53.708231189999999</v>
      </c>
      <c r="P2210" s="97">
        <v>-6.2762093920000002</v>
      </c>
    </row>
    <row r="2211" spans="1:16" x14ac:dyDescent="0.3">
      <c r="A2211" s="97" t="s">
        <v>10457</v>
      </c>
      <c r="B2211" s="97" t="s">
        <v>10248</v>
      </c>
      <c r="C2211" s="97" t="s">
        <v>10458</v>
      </c>
      <c r="D2211" s="97" t="s">
        <v>10459</v>
      </c>
      <c r="E2211" s="97" t="s">
        <v>2068</v>
      </c>
      <c r="F2211" s="97"/>
      <c r="G2211" s="97"/>
      <c r="H2211" s="97" t="s">
        <v>175</v>
      </c>
      <c r="I2211" s="97" t="s">
        <v>10460</v>
      </c>
      <c r="J2211" s="97" t="s">
        <v>198</v>
      </c>
      <c r="K2211" s="97">
        <v>315389.79599999997</v>
      </c>
      <c r="L2211" s="97">
        <v>238017.38</v>
      </c>
      <c r="M2211" s="97">
        <v>715315.86919999996</v>
      </c>
      <c r="N2211" s="97">
        <v>738042.89370000002</v>
      </c>
      <c r="O2211" s="97">
        <v>53.379961649999998</v>
      </c>
      <c r="P2211" s="97">
        <v>-6.2667463760000004</v>
      </c>
    </row>
    <row r="2212" spans="1:16" x14ac:dyDescent="0.3">
      <c r="A2212" s="97" t="s">
        <v>10461</v>
      </c>
      <c r="B2212" s="97" t="s">
        <v>10462</v>
      </c>
      <c r="C2212" s="97" t="s">
        <v>10462</v>
      </c>
      <c r="D2212" s="97" t="s">
        <v>10463</v>
      </c>
      <c r="E2212" s="97" t="s">
        <v>10464</v>
      </c>
      <c r="F2212" s="97" t="s">
        <v>459</v>
      </c>
      <c r="G2212" s="97" t="s">
        <v>275</v>
      </c>
      <c r="H2212" s="97" t="s">
        <v>276</v>
      </c>
      <c r="I2212" s="97" t="s">
        <v>10465</v>
      </c>
      <c r="J2212" s="97" t="s">
        <v>278</v>
      </c>
      <c r="K2212" s="97">
        <v>213954.59400000001</v>
      </c>
      <c r="L2212" s="97">
        <v>248119.18799999999</v>
      </c>
      <c r="M2212" s="97">
        <v>613902.57209999999</v>
      </c>
      <c r="N2212" s="97">
        <v>748143.06590000005</v>
      </c>
      <c r="O2212" s="97">
        <v>53.483128739999998</v>
      </c>
      <c r="P2212" s="97">
        <v>-7.7905400120000001</v>
      </c>
    </row>
    <row r="2213" spans="1:16" x14ac:dyDescent="0.3">
      <c r="A2213" s="97" t="s">
        <v>10466</v>
      </c>
      <c r="B2213" s="97" t="s">
        <v>2657</v>
      </c>
      <c r="C2213" s="97" t="s">
        <v>10467</v>
      </c>
      <c r="D2213" s="97" t="s">
        <v>10468</v>
      </c>
      <c r="E2213" s="97" t="s">
        <v>10469</v>
      </c>
      <c r="F2213" s="97" t="s">
        <v>694</v>
      </c>
      <c r="G2213" s="97"/>
      <c r="H2213" s="97" t="s">
        <v>437</v>
      </c>
      <c r="I2213" s="97" t="s">
        <v>10470</v>
      </c>
      <c r="J2213" s="97" t="s">
        <v>439</v>
      </c>
      <c r="K2213" s="97">
        <v>216944.375</v>
      </c>
      <c r="L2213" s="97">
        <v>435671.78100000002</v>
      </c>
      <c r="M2213" s="97">
        <v>616892.70620000002</v>
      </c>
      <c r="N2213" s="97">
        <v>935655.23300000001</v>
      </c>
      <c r="O2213" s="97">
        <v>55.16790572</v>
      </c>
      <c r="P2213" s="97">
        <v>-7.7348710900000004</v>
      </c>
    </row>
    <row r="2214" spans="1:16" x14ac:dyDescent="0.3">
      <c r="A2214" s="97" t="s">
        <v>10471</v>
      </c>
      <c r="B2214" s="97" t="s">
        <v>10472</v>
      </c>
      <c r="C2214" s="97" t="s">
        <v>10473</v>
      </c>
      <c r="D2214" s="97" t="s">
        <v>10454</v>
      </c>
      <c r="E2214" s="97" t="s">
        <v>10455</v>
      </c>
      <c r="F2214" s="97" t="s">
        <v>223</v>
      </c>
      <c r="G2214" s="97" t="s">
        <v>246</v>
      </c>
      <c r="H2214" s="97" t="s">
        <v>247</v>
      </c>
      <c r="I2214" s="97" t="s">
        <v>10456</v>
      </c>
      <c r="J2214" s="97" t="s">
        <v>249</v>
      </c>
      <c r="K2214" s="97">
        <v>313875.65600000002</v>
      </c>
      <c r="L2214" s="97">
        <v>274533.81300000002</v>
      </c>
      <c r="M2214" s="97">
        <v>713802.24939999997</v>
      </c>
      <c r="N2214" s="97">
        <v>774551.46770000004</v>
      </c>
      <c r="O2214" s="97">
        <v>53.708231189999999</v>
      </c>
      <c r="P2214" s="97">
        <v>-6.2762093920000002</v>
      </c>
    </row>
    <row r="2215" spans="1:16" x14ac:dyDescent="0.3">
      <c r="A2215" s="97" t="s">
        <v>10474</v>
      </c>
      <c r="B2215" s="97" t="s">
        <v>10475</v>
      </c>
      <c r="C2215" s="97" t="s">
        <v>10475</v>
      </c>
      <c r="D2215" s="97" t="s">
        <v>10476</v>
      </c>
      <c r="E2215" s="97" t="s">
        <v>10477</v>
      </c>
      <c r="F2215" s="97" t="s">
        <v>839</v>
      </c>
      <c r="G2215" s="97"/>
      <c r="H2215" s="97" t="s">
        <v>612</v>
      </c>
      <c r="I2215" s="97" t="s">
        <v>10478</v>
      </c>
      <c r="J2215" s="97" t="s">
        <v>614</v>
      </c>
      <c r="K2215" s="97">
        <v>114294.641</v>
      </c>
      <c r="L2215" s="97">
        <v>184855.20300000001</v>
      </c>
      <c r="M2215" s="97">
        <v>514263.74939999997</v>
      </c>
      <c r="N2215" s="97">
        <v>684893.24730000005</v>
      </c>
      <c r="O2215" s="97">
        <v>52.908039500000001</v>
      </c>
      <c r="P2215" s="97">
        <v>-9.2745820129999998</v>
      </c>
    </row>
    <row r="2216" spans="1:16" x14ac:dyDescent="0.3">
      <c r="A2216" s="97" t="s">
        <v>10479</v>
      </c>
      <c r="B2216" s="97" t="s">
        <v>10480</v>
      </c>
      <c r="C2216" s="97" t="s">
        <v>10481</v>
      </c>
      <c r="D2216" s="97" t="s">
        <v>10482</v>
      </c>
      <c r="E2216" s="97" t="s">
        <v>418</v>
      </c>
      <c r="F2216" s="97" t="s">
        <v>224</v>
      </c>
      <c r="G2216" s="97"/>
      <c r="H2216" s="97" t="s">
        <v>225</v>
      </c>
      <c r="I2216" s="97" t="s">
        <v>10483</v>
      </c>
      <c r="J2216" s="97" t="s">
        <v>227</v>
      </c>
      <c r="K2216" s="97">
        <v>303793.40000000002</v>
      </c>
      <c r="L2216" s="97">
        <v>307462.152</v>
      </c>
      <c r="M2216" s="97">
        <v>703722.34050000005</v>
      </c>
      <c r="N2216" s="97">
        <v>807472.76599999995</v>
      </c>
      <c r="O2216" s="97">
        <v>54.006053989999998</v>
      </c>
      <c r="P2216" s="97">
        <v>-6.4177062349999998</v>
      </c>
    </row>
    <row r="2217" spans="1:16" x14ac:dyDescent="0.3">
      <c r="A2217" s="97" t="s">
        <v>10484</v>
      </c>
      <c r="B2217" s="97" t="s">
        <v>10485</v>
      </c>
      <c r="C2217" s="97" t="s">
        <v>10486</v>
      </c>
      <c r="D2217" s="97" t="s">
        <v>4133</v>
      </c>
      <c r="E2217" s="97" t="s">
        <v>428</v>
      </c>
      <c r="F2217" s="97" t="s">
        <v>158</v>
      </c>
      <c r="G2217" s="97"/>
      <c r="H2217" s="97" t="s">
        <v>159</v>
      </c>
      <c r="I2217" s="97" t="s">
        <v>10487</v>
      </c>
      <c r="J2217" s="97" t="s">
        <v>430</v>
      </c>
      <c r="K2217" s="97">
        <v>208855.09400000001</v>
      </c>
      <c r="L2217" s="97">
        <v>154294.29699999999</v>
      </c>
      <c r="M2217" s="97">
        <v>608803.66780000005</v>
      </c>
      <c r="N2217" s="97">
        <v>654338.41509999998</v>
      </c>
      <c r="O2217" s="97">
        <v>52.640184840000003</v>
      </c>
      <c r="P2217" s="97">
        <v>-7.8699256829999999</v>
      </c>
    </row>
    <row r="2218" spans="1:16" x14ac:dyDescent="0.3">
      <c r="A2218" s="97" t="s">
        <v>10488</v>
      </c>
      <c r="B2218" s="97" t="s">
        <v>10489</v>
      </c>
      <c r="C2218" s="97" t="s">
        <v>10490</v>
      </c>
      <c r="D2218" s="97" t="s">
        <v>10491</v>
      </c>
      <c r="E2218" s="97" t="s">
        <v>10492</v>
      </c>
      <c r="F2218" s="97" t="s">
        <v>592</v>
      </c>
      <c r="G2218" s="97" t="s">
        <v>10493</v>
      </c>
      <c r="H2218" s="97" t="s">
        <v>594</v>
      </c>
      <c r="I2218" s="97" t="s">
        <v>10494</v>
      </c>
      <c r="J2218" s="97" t="s">
        <v>596</v>
      </c>
      <c r="K2218" s="97">
        <v>213596.09400000001</v>
      </c>
      <c r="L2218" s="97">
        <v>218813.859</v>
      </c>
      <c r="M2218" s="97">
        <v>613543.9926</v>
      </c>
      <c r="N2218" s="97">
        <v>718844.05249999999</v>
      </c>
      <c r="O2218" s="97">
        <v>53.219831890000002</v>
      </c>
      <c r="P2218" s="97">
        <v>-7.7971960190000003</v>
      </c>
    </row>
    <row r="2219" spans="1:16" x14ac:dyDescent="0.3">
      <c r="A2219" s="97" t="s">
        <v>10495</v>
      </c>
      <c r="B2219" s="97" t="s">
        <v>10496</v>
      </c>
      <c r="C2219" s="97" t="s">
        <v>10497</v>
      </c>
      <c r="D2219" s="97" t="s">
        <v>10498</v>
      </c>
      <c r="E2219" s="97" t="s">
        <v>10499</v>
      </c>
      <c r="F2219" s="97" t="s">
        <v>174</v>
      </c>
      <c r="G2219" s="97"/>
      <c r="H2219" s="97" t="s">
        <v>175</v>
      </c>
      <c r="I2219" s="97" t="s">
        <v>10500</v>
      </c>
      <c r="J2219" s="97" t="s">
        <v>177</v>
      </c>
      <c r="K2219" s="97">
        <v>306174.49400000001</v>
      </c>
      <c r="L2219" s="97">
        <v>238029.65100000001</v>
      </c>
      <c r="M2219" s="97">
        <v>706102.55240000004</v>
      </c>
      <c r="N2219" s="97">
        <v>738055.21100000001</v>
      </c>
      <c r="O2219" s="97">
        <v>53.382002120000003</v>
      </c>
      <c r="P2219" s="97">
        <v>-6.4051614910000003</v>
      </c>
    </row>
    <row r="2220" spans="1:16" x14ac:dyDescent="0.3">
      <c r="A2220" s="97" t="s">
        <v>10501</v>
      </c>
      <c r="B2220" s="97" t="s">
        <v>10502</v>
      </c>
      <c r="C2220" s="97" t="s">
        <v>10503</v>
      </c>
      <c r="D2220" s="97" t="s">
        <v>7464</v>
      </c>
      <c r="E2220" s="97" t="s">
        <v>1129</v>
      </c>
      <c r="F2220" s="97" t="s">
        <v>388</v>
      </c>
      <c r="G2220" s="97"/>
      <c r="H2220" s="97" t="s">
        <v>389</v>
      </c>
      <c r="I2220" s="97" t="s">
        <v>10504</v>
      </c>
      <c r="J2220" s="97" t="s">
        <v>391</v>
      </c>
      <c r="K2220" s="97">
        <v>219517.97899999999</v>
      </c>
      <c r="L2220" s="97">
        <v>105684.227</v>
      </c>
      <c r="M2220" s="97">
        <v>619463.995</v>
      </c>
      <c r="N2220" s="97">
        <v>605738.75800000003</v>
      </c>
      <c r="O2220" s="97">
        <v>52.203082739999999</v>
      </c>
      <c r="P2220" s="97">
        <v>-7.7152489490000002</v>
      </c>
    </row>
    <row r="2221" spans="1:16" x14ac:dyDescent="0.3">
      <c r="A2221" s="97" t="s">
        <v>10505</v>
      </c>
      <c r="B2221" s="97" t="s">
        <v>9799</v>
      </c>
      <c r="C2221" s="97" t="s">
        <v>10506</v>
      </c>
      <c r="D2221" s="97" t="s">
        <v>10507</v>
      </c>
      <c r="E2221" s="97" t="s">
        <v>269</v>
      </c>
      <c r="F2221" s="97" t="s">
        <v>261</v>
      </c>
      <c r="G2221" s="97"/>
      <c r="H2221" s="97" t="s">
        <v>262</v>
      </c>
      <c r="I2221" s="97" t="s">
        <v>10508</v>
      </c>
      <c r="J2221" s="97" t="s">
        <v>264</v>
      </c>
      <c r="K2221" s="97">
        <v>222028.31299999999</v>
      </c>
      <c r="L2221" s="97">
        <v>177887.18799999999</v>
      </c>
      <c r="M2221" s="97">
        <v>621974.17599999998</v>
      </c>
      <c r="N2221" s="97">
        <v>677926.15319999994</v>
      </c>
      <c r="O2221" s="97">
        <v>52.851810829999998</v>
      </c>
      <c r="P2221" s="97">
        <v>-7.6737541169999997</v>
      </c>
    </row>
    <row r="2222" spans="1:16" x14ac:dyDescent="0.3">
      <c r="A2222" s="97" t="s">
        <v>10509</v>
      </c>
      <c r="B2222" s="97" t="s">
        <v>5756</v>
      </c>
      <c r="C2222" s="97" t="s">
        <v>10510</v>
      </c>
      <c r="D2222" s="97" t="s">
        <v>10511</v>
      </c>
      <c r="E2222" s="97" t="s">
        <v>138</v>
      </c>
      <c r="F2222" s="97"/>
      <c r="G2222" s="97"/>
      <c r="H2222" s="97" t="s">
        <v>138</v>
      </c>
      <c r="I2222" s="97" t="s">
        <v>10512</v>
      </c>
      <c r="J2222" s="97" t="s">
        <v>347</v>
      </c>
      <c r="K2222" s="97">
        <v>166671.93299999999</v>
      </c>
      <c r="L2222" s="97">
        <v>73227.857000000004</v>
      </c>
      <c r="M2222" s="97">
        <v>566629.15390000003</v>
      </c>
      <c r="N2222" s="97">
        <v>573289.66379999998</v>
      </c>
      <c r="O2222" s="97">
        <v>51.910745560000002</v>
      </c>
      <c r="P2222" s="97">
        <v>-8.4850277189999996</v>
      </c>
    </row>
    <row r="2223" spans="1:16" x14ac:dyDescent="0.3">
      <c r="A2223" s="97" t="s">
        <v>10513</v>
      </c>
      <c r="B2223" s="97" t="s">
        <v>10514</v>
      </c>
      <c r="C2223" s="97" t="s">
        <v>10515</v>
      </c>
      <c r="D2223" s="97" t="s">
        <v>2506</v>
      </c>
      <c r="E2223" s="97" t="s">
        <v>5879</v>
      </c>
      <c r="F2223" s="97"/>
      <c r="G2223" s="97"/>
      <c r="H2223" s="97" t="s">
        <v>175</v>
      </c>
      <c r="I2223" s="97" t="s">
        <v>10516</v>
      </c>
      <c r="J2223" s="97" t="s">
        <v>198</v>
      </c>
      <c r="K2223" s="97">
        <v>312080.58500000002</v>
      </c>
      <c r="L2223" s="97">
        <v>231933.93400000001</v>
      </c>
      <c r="M2223" s="97">
        <v>712007.33869999996</v>
      </c>
      <c r="N2223" s="97">
        <v>731960.77590000001</v>
      </c>
      <c r="O2223" s="97">
        <v>53.326037220000003</v>
      </c>
      <c r="P2223" s="97">
        <v>-6.3186033750000004</v>
      </c>
    </row>
    <row r="2224" spans="1:16" x14ac:dyDescent="0.3">
      <c r="A2224" s="97" t="s">
        <v>10517</v>
      </c>
      <c r="B2224" s="97" t="s">
        <v>2657</v>
      </c>
      <c r="C2224" s="97" t="s">
        <v>10518</v>
      </c>
      <c r="D2224" s="97" t="s">
        <v>10519</v>
      </c>
      <c r="E2224" s="97" t="s">
        <v>4505</v>
      </c>
      <c r="F2224" s="97" t="s">
        <v>436</v>
      </c>
      <c r="G2224" s="97"/>
      <c r="H2224" s="97" t="s">
        <v>437</v>
      </c>
      <c r="I2224" s="97" t="s">
        <v>10520</v>
      </c>
      <c r="J2224" s="97" t="s">
        <v>439</v>
      </c>
      <c r="K2224" s="97">
        <v>264850.71899999998</v>
      </c>
      <c r="L2224" s="97">
        <v>440153.78100000002</v>
      </c>
      <c r="M2224" s="97">
        <v>664788.7537</v>
      </c>
      <c r="N2224" s="97">
        <v>940136.01379999996</v>
      </c>
      <c r="O2224" s="97">
        <v>55.204204349999998</v>
      </c>
      <c r="P2224" s="97">
        <v>-6.982206444</v>
      </c>
    </row>
    <row r="2225" spans="1:16" x14ac:dyDescent="0.3">
      <c r="A2225" s="97" t="s">
        <v>10521</v>
      </c>
      <c r="B2225" s="97" t="s">
        <v>10522</v>
      </c>
      <c r="C2225" s="97" t="s">
        <v>10523</v>
      </c>
      <c r="D2225" s="97" t="s">
        <v>10524</v>
      </c>
      <c r="E2225" s="97" t="s">
        <v>389</v>
      </c>
      <c r="F2225" s="97"/>
      <c r="G2225" s="97"/>
      <c r="H2225" s="97" t="s">
        <v>389</v>
      </c>
      <c r="I2225" s="97" t="s">
        <v>10525</v>
      </c>
      <c r="J2225" s="97" t="s">
        <v>2218</v>
      </c>
      <c r="K2225" s="97">
        <v>261230.21799999999</v>
      </c>
      <c r="L2225" s="97">
        <v>111413.648</v>
      </c>
      <c r="M2225" s="97">
        <v>661167.28200000001</v>
      </c>
      <c r="N2225" s="97">
        <v>611466.72140000004</v>
      </c>
      <c r="O2225" s="97">
        <v>52.25151408</v>
      </c>
      <c r="P2225" s="97">
        <v>-7.1041629009999996</v>
      </c>
    </row>
    <row r="2226" spans="1:16" x14ac:dyDescent="0.3">
      <c r="A2226" s="97" t="s">
        <v>10526</v>
      </c>
      <c r="B2226" s="97" t="s">
        <v>608</v>
      </c>
      <c r="C2226" s="97" t="s">
        <v>10527</v>
      </c>
      <c r="D2226" s="97" t="s">
        <v>10528</v>
      </c>
      <c r="E2226" s="97" t="s">
        <v>10529</v>
      </c>
      <c r="F2226" s="97" t="s">
        <v>1197</v>
      </c>
      <c r="G2226" s="97" t="s">
        <v>593</v>
      </c>
      <c r="H2226" s="97" t="s">
        <v>594</v>
      </c>
      <c r="I2226" s="97" t="s">
        <v>10530</v>
      </c>
      <c r="J2226" s="97" t="s">
        <v>596</v>
      </c>
      <c r="K2226" s="97">
        <v>223931.53099999999</v>
      </c>
      <c r="L2226" s="97">
        <v>220484.625</v>
      </c>
      <c r="M2226" s="97">
        <v>623877.2121</v>
      </c>
      <c r="N2226" s="97">
        <v>720514.40319999994</v>
      </c>
      <c r="O2226" s="97">
        <v>53.234479520000001</v>
      </c>
      <c r="P2226" s="97">
        <v>-7.6423467890000003</v>
      </c>
    </row>
    <row r="2227" spans="1:16" x14ac:dyDescent="0.3">
      <c r="A2227" s="97" t="s">
        <v>10531</v>
      </c>
      <c r="B2227" s="97" t="s">
        <v>2666</v>
      </c>
      <c r="C2227" s="97" t="s">
        <v>10532</v>
      </c>
      <c r="D2227" s="97" t="s">
        <v>10533</v>
      </c>
      <c r="E2227" s="97" t="s">
        <v>1197</v>
      </c>
      <c r="F2227" s="97" t="s">
        <v>593</v>
      </c>
      <c r="G2227" s="97"/>
      <c r="H2227" s="97" t="s">
        <v>594</v>
      </c>
      <c r="I2227" s="97" t="s">
        <v>10534</v>
      </c>
      <c r="J2227" s="97" t="s">
        <v>596</v>
      </c>
      <c r="K2227" s="97">
        <v>233743.758</v>
      </c>
      <c r="L2227" s="97">
        <v>225782.13</v>
      </c>
      <c r="M2227" s="97">
        <v>633687.35369999998</v>
      </c>
      <c r="N2227" s="97">
        <v>725810.7145</v>
      </c>
      <c r="O2227" s="97">
        <v>53.281544510000003</v>
      </c>
      <c r="P2227" s="97">
        <v>-7.4948469959999997</v>
      </c>
    </row>
    <row r="2228" spans="1:16" x14ac:dyDescent="0.3">
      <c r="A2228" s="97" t="s">
        <v>10535</v>
      </c>
      <c r="B2228" s="97" t="s">
        <v>10536</v>
      </c>
      <c r="C2228" s="97" t="s">
        <v>10537</v>
      </c>
      <c r="D2228" s="97" t="s">
        <v>5255</v>
      </c>
      <c r="E2228" s="97" t="s">
        <v>657</v>
      </c>
      <c r="F2228" s="97"/>
      <c r="G2228" s="97"/>
      <c r="H2228" s="97" t="s">
        <v>175</v>
      </c>
      <c r="I2228" s="97" t="s">
        <v>10538</v>
      </c>
      <c r="J2228" s="97" t="s">
        <v>659</v>
      </c>
      <c r="K2228" s="97">
        <v>320500.03100000002</v>
      </c>
      <c r="L2228" s="97">
        <v>222082.78099999999</v>
      </c>
      <c r="M2228" s="97">
        <v>720424.91879999998</v>
      </c>
      <c r="N2228" s="97">
        <v>722111.70039999997</v>
      </c>
      <c r="O2228" s="97">
        <v>53.235720219999997</v>
      </c>
      <c r="P2228" s="97">
        <v>-6.196039903</v>
      </c>
    </row>
    <row r="2229" spans="1:16" x14ac:dyDescent="0.3">
      <c r="A2229" s="97" t="s">
        <v>10539</v>
      </c>
      <c r="B2229" s="97" t="s">
        <v>10540</v>
      </c>
      <c r="C2229" s="97" t="s">
        <v>10541</v>
      </c>
      <c r="D2229" s="97" t="s">
        <v>10542</v>
      </c>
      <c r="E2229" s="97" t="s">
        <v>274</v>
      </c>
      <c r="F2229" s="97" t="s">
        <v>275</v>
      </c>
      <c r="G2229" s="97"/>
      <c r="H2229" s="97" t="s">
        <v>276</v>
      </c>
      <c r="I2229" s="97" t="s">
        <v>10543</v>
      </c>
      <c r="J2229" s="97" t="s">
        <v>278</v>
      </c>
      <c r="K2229" s="97">
        <v>248211.43799999999</v>
      </c>
      <c r="L2229" s="97">
        <v>258104.67199999999</v>
      </c>
      <c r="M2229" s="97">
        <v>648152.08959999995</v>
      </c>
      <c r="N2229" s="97">
        <v>758126.21569999994</v>
      </c>
      <c r="O2229" s="97">
        <v>53.570818529999997</v>
      </c>
      <c r="P2229" s="97">
        <v>-7.2730220990000003</v>
      </c>
    </row>
    <row r="2230" spans="1:16" x14ac:dyDescent="0.3">
      <c r="A2230" s="97" t="s">
        <v>10544</v>
      </c>
      <c r="B2230" s="97" t="s">
        <v>10545</v>
      </c>
      <c r="C2230" s="97" t="s">
        <v>10546</v>
      </c>
      <c r="D2230" s="97" t="s">
        <v>10547</v>
      </c>
      <c r="E2230" s="97" t="s">
        <v>982</v>
      </c>
      <c r="F2230" s="97" t="s">
        <v>182</v>
      </c>
      <c r="G2230" s="97"/>
      <c r="H2230" s="97" t="s">
        <v>175</v>
      </c>
      <c r="I2230" s="97" t="s">
        <v>10548</v>
      </c>
      <c r="J2230" s="97" t="s">
        <v>659</v>
      </c>
      <c r="K2230" s="97">
        <v>323290.34399999998</v>
      </c>
      <c r="L2230" s="97">
        <v>226558.59400000001</v>
      </c>
      <c r="M2230" s="97">
        <v>723214.65449999995</v>
      </c>
      <c r="N2230" s="97">
        <v>726586.53430000006</v>
      </c>
      <c r="O2230" s="97">
        <v>53.275275350000001</v>
      </c>
      <c r="P2230" s="97">
        <v>-6.1525416999999996</v>
      </c>
    </row>
    <row r="2231" spans="1:16" x14ac:dyDescent="0.3">
      <c r="A2231" s="97" t="s">
        <v>10549</v>
      </c>
      <c r="B2231" s="97" t="s">
        <v>5297</v>
      </c>
      <c r="C2231" s="97" t="s">
        <v>10550</v>
      </c>
      <c r="D2231" s="97" t="s">
        <v>10551</v>
      </c>
      <c r="E2231" s="97" t="s">
        <v>10552</v>
      </c>
      <c r="F2231" s="97" t="s">
        <v>10553</v>
      </c>
      <c r="G2231" s="97" t="s">
        <v>10554</v>
      </c>
      <c r="H2231" s="97" t="s">
        <v>175</v>
      </c>
      <c r="I2231" s="97" t="s">
        <v>10555</v>
      </c>
      <c r="J2231" s="97" t="s">
        <v>198</v>
      </c>
      <c r="K2231" s="97">
        <v>316181.17599999998</v>
      </c>
      <c r="L2231" s="97">
        <v>231567.89499999999</v>
      </c>
      <c r="M2231" s="97">
        <v>716107.04449999996</v>
      </c>
      <c r="N2231" s="97">
        <v>731594.79390000005</v>
      </c>
      <c r="O2231" s="97">
        <v>53.321866759999999</v>
      </c>
      <c r="P2231" s="97">
        <v>-6.2572253519999999</v>
      </c>
    </row>
    <row r="2232" spans="1:16" x14ac:dyDescent="0.3">
      <c r="A2232" s="97" t="s">
        <v>10556</v>
      </c>
      <c r="B2232" s="97" t="s">
        <v>10557</v>
      </c>
      <c r="C2232" s="97" t="s">
        <v>9995</v>
      </c>
      <c r="D2232" s="97" t="s">
        <v>10558</v>
      </c>
      <c r="E2232" s="97" t="s">
        <v>2736</v>
      </c>
      <c r="F2232" s="97" t="s">
        <v>465</v>
      </c>
      <c r="G2232" s="97"/>
      <c r="H2232" s="97" t="s">
        <v>466</v>
      </c>
      <c r="I2232" s="97" t="s">
        <v>10559</v>
      </c>
      <c r="J2232" s="97" t="s">
        <v>468</v>
      </c>
      <c r="K2232" s="97">
        <v>107030.523</v>
      </c>
      <c r="L2232" s="97">
        <v>289580.09399999998</v>
      </c>
      <c r="M2232" s="97">
        <v>507001.76030000002</v>
      </c>
      <c r="N2232" s="97">
        <v>789595.6102</v>
      </c>
      <c r="O2232" s="97">
        <v>53.847499800000001</v>
      </c>
      <c r="P2232" s="97">
        <v>-9.4133182820000005</v>
      </c>
    </row>
    <row r="2233" spans="1:16" x14ac:dyDescent="0.3">
      <c r="A2233" s="97" t="s">
        <v>10560</v>
      </c>
      <c r="B2233" s="97" t="s">
        <v>6103</v>
      </c>
      <c r="C2233" s="97" t="s">
        <v>10561</v>
      </c>
      <c r="D2233" s="97" t="s">
        <v>10561</v>
      </c>
      <c r="E2233" s="97" t="s">
        <v>10562</v>
      </c>
      <c r="F2233" s="97" t="s">
        <v>10563</v>
      </c>
      <c r="G2233" s="97"/>
      <c r="H2233" s="97" t="s">
        <v>123</v>
      </c>
      <c r="I2233" s="97" t="s">
        <v>10564</v>
      </c>
      <c r="J2233" s="97" t="s">
        <v>125</v>
      </c>
      <c r="K2233" s="97">
        <v>290651.34399999998</v>
      </c>
      <c r="L2233" s="97">
        <v>309560.68800000002</v>
      </c>
      <c r="M2233" s="97">
        <v>690583.12679999997</v>
      </c>
      <c r="N2233" s="97">
        <v>809570.91969999997</v>
      </c>
      <c r="O2233" s="97">
        <v>54.027373140000002</v>
      </c>
      <c r="P2233" s="97">
        <v>-6.617452202</v>
      </c>
    </row>
    <row r="2234" spans="1:16" x14ac:dyDescent="0.3">
      <c r="A2234" s="97" t="s">
        <v>10565</v>
      </c>
      <c r="B2234" s="97" t="s">
        <v>10566</v>
      </c>
      <c r="C2234" s="97" t="s">
        <v>10567</v>
      </c>
      <c r="D2234" s="97" t="s">
        <v>10568</v>
      </c>
      <c r="E2234" s="97" t="s">
        <v>515</v>
      </c>
      <c r="F2234" s="97" t="s">
        <v>514</v>
      </c>
      <c r="G2234" s="97"/>
      <c r="H2234" s="97" t="s">
        <v>515</v>
      </c>
      <c r="I2234" s="97" t="s">
        <v>10569</v>
      </c>
      <c r="J2234" s="97" t="s">
        <v>517</v>
      </c>
      <c r="K2234" s="97">
        <v>304405.32900000003</v>
      </c>
      <c r="L2234" s="97">
        <v>121654.549</v>
      </c>
      <c r="M2234" s="97">
        <v>704333.14969999995</v>
      </c>
      <c r="N2234" s="97">
        <v>621705.18660000002</v>
      </c>
      <c r="O2234" s="97">
        <v>52.337021880000002</v>
      </c>
      <c r="P2234" s="97">
        <v>-6.46899318</v>
      </c>
    </row>
    <row r="2235" spans="1:16" x14ac:dyDescent="0.3">
      <c r="A2235" s="97" t="s">
        <v>10570</v>
      </c>
      <c r="B2235" s="97" t="s">
        <v>10571</v>
      </c>
      <c r="C2235" s="97" t="s">
        <v>10571</v>
      </c>
      <c r="D2235" s="97" t="s">
        <v>10572</v>
      </c>
      <c r="E2235" s="97" t="s">
        <v>136</v>
      </c>
      <c r="F2235" s="97"/>
      <c r="G2235" s="97"/>
      <c r="H2235" s="97" t="s">
        <v>138</v>
      </c>
      <c r="I2235" s="97" t="s">
        <v>10573</v>
      </c>
      <c r="J2235" s="97" t="s">
        <v>140</v>
      </c>
      <c r="K2235" s="97">
        <v>165288.516</v>
      </c>
      <c r="L2235" s="97">
        <v>50146.464999999997</v>
      </c>
      <c r="M2235" s="97">
        <v>565245.90930000006</v>
      </c>
      <c r="N2235" s="97">
        <v>550213.25</v>
      </c>
      <c r="O2235" s="97">
        <v>51.703228760000002</v>
      </c>
      <c r="P2235" s="97">
        <v>-8.5028183189999993</v>
      </c>
    </row>
    <row r="2236" spans="1:16" x14ac:dyDescent="0.3">
      <c r="A2236" s="97" t="s">
        <v>10574</v>
      </c>
      <c r="B2236" s="97" t="s">
        <v>10575</v>
      </c>
      <c r="C2236" s="97" t="s">
        <v>10575</v>
      </c>
      <c r="D2236" s="97" t="s">
        <v>1512</v>
      </c>
      <c r="E2236" s="97" t="s">
        <v>449</v>
      </c>
      <c r="F2236" s="97"/>
      <c r="G2236" s="97"/>
      <c r="H2236" s="97" t="s">
        <v>151</v>
      </c>
      <c r="I2236" s="97" t="s">
        <v>10576</v>
      </c>
      <c r="J2236" s="97" t="s">
        <v>153</v>
      </c>
      <c r="K2236" s="97">
        <v>83542.687999999995</v>
      </c>
      <c r="L2236" s="97">
        <v>103167.914</v>
      </c>
      <c r="M2236" s="97">
        <v>483517.97649999999</v>
      </c>
      <c r="N2236" s="97">
        <v>603223.72549999994</v>
      </c>
      <c r="O2236" s="97">
        <v>52.168529270000001</v>
      </c>
      <c r="P2236" s="97">
        <v>-9.7028287219999996</v>
      </c>
    </row>
    <row r="2237" spans="1:16" x14ac:dyDescent="0.3">
      <c r="A2237" s="97" t="s">
        <v>10577</v>
      </c>
      <c r="B2237" s="97" t="s">
        <v>10578</v>
      </c>
      <c r="C2237" s="97" t="s">
        <v>10578</v>
      </c>
      <c r="D2237" s="97" t="s">
        <v>10579</v>
      </c>
      <c r="E2237" s="97" t="s">
        <v>10580</v>
      </c>
      <c r="F2237" s="97" t="s">
        <v>10581</v>
      </c>
      <c r="G2237" s="97"/>
      <c r="H2237" s="97" t="s">
        <v>381</v>
      </c>
      <c r="I2237" s="97" t="s">
        <v>10582</v>
      </c>
      <c r="J2237" s="97" t="s">
        <v>383</v>
      </c>
      <c r="K2237" s="97">
        <v>251562.6</v>
      </c>
      <c r="L2237" s="97">
        <v>305155.40000000002</v>
      </c>
      <c r="M2237" s="97">
        <v>651502.78029999998</v>
      </c>
      <c r="N2237" s="97">
        <v>805166.78879999998</v>
      </c>
      <c r="O2237" s="97">
        <v>53.993180299999999</v>
      </c>
      <c r="P2237" s="97">
        <v>-7.2145859860000003</v>
      </c>
    </row>
    <row r="2238" spans="1:16" x14ac:dyDescent="0.3">
      <c r="A2238" s="97" t="s">
        <v>10583</v>
      </c>
      <c r="B2238" s="97" t="s">
        <v>10584</v>
      </c>
      <c r="C2238" s="97" t="s">
        <v>10585</v>
      </c>
      <c r="D2238" s="97" t="s">
        <v>10586</v>
      </c>
      <c r="E2238" s="97" t="s">
        <v>713</v>
      </c>
      <c r="F2238" s="97"/>
      <c r="G2238" s="97"/>
      <c r="H2238" s="97" t="s">
        <v>515</v>
      </c>
      <c r="I2238" s="97" t="s">
        <v>10587</v>
      </c>
      <c r="J2238" s="97" t="s">
        <v>517</v>
      </c>
      <c r="K2238" s="97">
        <v>308356.5</v>
      </c>
      <c r="L2238" s="97">
        <v>130033.133</v>
      </c>
      <c r="M2238" s="97">
        <v>708283.51430000004</v>
      </c>
      <c r="N2238" s="97">
        <v>630081.94499999995</v>
      </c>
      <c r="O2238" s="97">
        <v>52.411521360000002</v>
      </c>
      <c r="P2238" s="97">
        <v>-6.4083443989999997</v>
      </c>
    </row>
    <row r="2239" spans="1:16" x14ac:dyDescent="0.3">
      <c r="A2239" s="97" t="s">
        <v>10588</v>
      </c>
      <c r="B2239" s="97" t="s">
        <v>10589</v>
      </c>
      <c r="C2239" s="97" t="s">
        <v>10050</v>
      </c>
      <c r="D2239" s="97" t="s">
        <v>10590</v>
      </c>
      <c r="E2239" s="97" t="s">
        <v>10053</v>
      </c>
      <c r="F2239" s="97"/>
      <c r="G2239" s="97"/>
      <c r="H2239" s="97" t="s">
        <v>175</v>
      </c>
      <c r="I2239" s="97" t="s">
        <v>10591</v>
      </c>
      <c r="J2239" s="97" t="s">
        <v>198</v>
      </c>
      <c r="K2239" s="97">
        <v>309193.38500000001</v>
      </c>
      <c r="L2239" s="97">
        <v>234136.67300000001</v>
      </c>
      <c r="M2239" s="97">
        <v>709120.77240000002</v>
      </c>
      <c r="N2239" s="97">
        <v>734163.05570000003</v>
      </c>
      <c r="O2239" s="97">
        <v>53.346423510000001</v>
      </c>
      <c r="P2239" s="97">
        <v>-6.3611569579999996</v>
      </c>
    </row>
    <row r="2240" spans="1:16" x14ac:dyDescent="0.3">
      <c r="A2240" s="97" t="s">
        <v>10592</v>
      </c>
      <c r="B2240" s="97" t="s">
        <v>1496</v>
      </c>
      <c r="C2240" s="97" t="s">
        <v>1496</v>
      </c>
      <c r="D2240" s="97" t="s">
        <v>10593</v>
      </c>
      <c r="E2240" s="97" t="s">
        <v>10594</v>
      </c>
      <c r="F2240" s="97" t="s">
        <v>1610</v>
      </c>
      <c r="G2240" s="97" t="s">
        <v>444</v>
      </c>
      <c r="H2240" s="97" t="s">
        <v>437</v>
      </c>
      <c r="I2240" s="97" t="s">
        <v>10595</v>
      </c>
      <c r="J2240" s="97" t="s">
        <v>439</v>
      </c>
      <c r="K2240" s="97">
        <v>174665.96900000001</v>
      </c>
      <c r="L2240" s="97">
        <v>418985.53100000002</v>
      </c>
      <c r="M2240" s="97">
        <v>574623.32050000003</v>
      </c>
      <c r="N2240" s="97">
        <v>918972.80180000002</v>
      </c>
      <c r="O2240" s="97">
        <v>55.017667039999999</v>
      </c>
      <c r="P2240" s="97">
        <v>-8.3967938350000004</v>
      </c>
    </row>
    <row r="2241" spans="1:16" x14ac:dyDescent="0.3">
      <c r="A2241" s="97" t="s">
        <v>10596</v>
      </c>
      <c r="B2241" s="97" t="s">
        <v>10597</v>
      </c>
      <c r="C2241" s="97" t="s">
        <v>10598</v>
      </c>
      <c r="D2241" s="97" t="s">
        <v>10599</v>
      </c>
      <c r="E2241" s="97" t="s">
        <v>2603</v>
      </c>
      <c r="F2241" s="97" t="s">
        <v>465</v>
      </c>
      <c r="G2241" s="97"/>
      <c r="H2241" s="97" t="s">
        <v>466</v>
      </c>
      <c r="I2241" s="97" t="s">
        <v>10600</v>
      </c>
      <c r="J2241" s="97" t="s">
        <v>468</v>
      </c>
      <c r="K2241" s="97">
        <v>126071.461</v>
      </c>
      <c r="L2241" s="97">
        <v>298386.68800000002</v>
      </c>
      <c r="M2241" s="97">
        <v>526038.64240000001</v>
      </c>
      <c r="N2241" s="97">
        <v>798400.20449999999</v>
      </c>
      <c r="O2241" s="97">
        <v>53.929661959999997</v>
      </c>
      <c r="P2241" s="97">
        <v>-9.1262038689999994</v>
      </c>
    </row>
    <row r="2242" spans="1:16" x14ac:dyDescent="0.3">
      <c r="A2242" s="97" t="s">
        <v>10601</v>
      </c>
      <c r="B2242" s="97" t="s">
        <v>3234</v>
      </c>
      <c r="C2242" s="97" t="s">
        <v>10602</v>
      </c>
      <c r="D2242" s="97" t="s">
        <v>10072</v>
      </c>
      <c r="E2242" s="97" t="s">
        <v>679</v>
      </c>
      <c r="F2242" s="97" t="s">
        <v>449</v>
      </c>
      <c r="G2242" s="97"/>
      <c r="H2242" s="97" t="s">
        <v>151</v>
      </c>
      <c r="I2242" s="97" t="s">
        <v>10603</v>
      </c>
      <c r="J2242" s="97" t="s">
        <v>153</v>
      </c>
      <c r="K2242" s="97">
        <v>76561.101999999999</v>
      </c>
      <c r="L2242" s="97">
        <v>129519.969</v>
      </c>
      <c r="M2242" s="97">
        <v>476538.03879999998</v>
      </c>
      <c r="N2242" s="97">
        <v>629570.14130000002</v>
      </c>
      <c r="O2242" s="97">
        <v>52.403710340000003</v>
      </c>
      <c r="P2242" s="97">
        <v>-9.8144603060000009</v>
      </c>
    </row>
    <row r="2243" spans="1:16" x14ac:dyDescent="0.3">
      <c r="A2243" s="97" t="s">
        <v>10604</v>
      </c>
      <c r="B2243" s="97" t="s">
        <v>10605</v>
      </c>
      <c r="C2243" s="97" t="s">
        <v>10605</v>
      </c>
      <c r="D2243" s="97" t="s">
        <v>4296</v>
      </c>
      <c r="E2243" s="97" t="s">
        <v>380</v>
      </c>
      <c r="F2243" s="97"/>
      <c r="G2243" s="97"/>
      <c r="H2243" s="97" t="s">
        <v>381</v>
      </c>
      <c r="I2243" s="97" t="s">
        <v>10606</v>
      </c>
      <c r="J2243" s="97" t="s">
        <v>383</v>
      </c>
      <c r="K2243" s="97">
        <v>263800.31300000002</v>
      </c>
      <c r="L2243" s="97">
        <v>284012.03100000002</v>
      </c>
      <c r="M2243" s="97">
        <v>663737.74430000002</v>
      </c>
      <c r="N2243" s="97">
        <v>784027.91</v>
      </c>
      <c r="O2243" s="97">
        <v>53.801887669999999</v>
      </c>
      <c r="P2243" s="97">
        <v>-7.0324284160000001</v>
      </c>
    </row>
    <row r="2244" spans="1:16" x14ac:dyDescent="0.3">
      <c r="A2244" s="97" t="s">
        <v>10607</v>
      </c>
      <c r="B2244" s="97" t="s">
        <v>10608</v>
      </c>
      <c r="C2244" s="97" t="s">
        <v>10608</v>
      </c>
      <c r="D2244" s="97" t="s">
        <v>10609</v>
      </c>
      <c r="E2244" s="97" t="s">
        <v>1034</v>
      </c>
      <c r="F2244" s="97" t="s">
        <v>182</v>
      </c>
      <c r="G2244" s="97"/>
      <c r="H2244" s="97" t="s">
        <v>175</v>
      </c>
      <c r="I2244" s="97" t="s">
        <v>10610</v>
      </c>
      <c r="J2244" s="97" t="s">
        <v>659</v>
      </c>
      <c r="K2244" s="97">
        <v>321108.826</v>
      </c>
      <c r="L2244" s="97">
        <v>229503.38399999999</v>
      </c>
      <c r="M2244" s="97">
        <v>721033.62199999997</v>
      </c>
      <c r="N2244" s="97">
        <v>729530.70149999997</v>
      </c>
      <c r="O2244" s="97">
        <v>53.302223339999998</v>
      </c>
      <c r="P2244" s="97">
        <v>-6.1841042159999997</v>
      </c>
    </row>
    <row r="2245" spans="1:16" x14ac:dyDescent="0.3">
      <c r="A2245" s="97" t="s">
        <v>10611</v>
      </c>
      <c r="B2245" s="97" t="s">
        <v>10612</v>
      </c>
      <c r="C2245" s="97" t="s">
        <v>10613</v>
      </c>
      <c r="D2245" s="97" t="s">
        <v>10614</v>
      </c>
      <c r="E2245" s="97" t="s">
        <v>10615</v>
      </c>
      <c r="F2245" s="97" t="s">
        <v>10616</v>
      </c>
      <c r="G2245" s="97" t="s">
        <v>459</v>
      </c>
      <c r="H2245" s="97" t="s">
        <v>276</v>
      </c>
      <c r="I2245" s="97" t="s">
        <v>10617</v>
      </c>
      <c r="J2245" s="97" t="s">
        <v>278</v>
      </c>
      <c r="K2245" s="97">
        <v>204422.875</v>
      </c>
      <c r="L2245" s="97">
        <v>244036.18799999999</v>
      </c>
      <c r="M2245" s="97">
        <v>604372.88470000005</v>
      </c>
      <c r="N2245" s="97">
        <v>744060.99650000001</v>
      </c>
      <c r="O2245" s="97">
        <v>53.446609619999997</v>
      </c>
      <c r="P2245" s="97">
        <v>-7.934173468</v>
      </c>
    </row>
    <row r="2246" spans="1:16" x14ac:dyDescent="0.3">
      <c r="A2246" s="97" t="s">
        <v>10618</v>
      </c>
      <c r="B2246" s="97" t="s">
        <v>1671</v>
      </c>
      <c r="C2246" s="97" t="s">
        <v>10619</v>
      </c>
      <c r="D2246" s="97" t="s">
        <v>10620</v>
      </c>
      <c r="E2246" s="97" t="s">
        <v>540</v>
      </c>
      <c r="F2246" s="97"/>
      <c r="G2246" s="97"/>
      <c r="H2246" s="97" t="s">
        <v>540</v>
      </c>
      <c r="I2246" s="97" t="s">
        <v>10621</v>
      </c>
      <c r="J2246" s="97" t="s">
        <v>1143</v>
      </c>
      <c r="K2246" s="97">
        <v>158474.791</v>
      </c>
      <c r="L2246" s="97">
        <v>158673.78200000001</v>
      </c>
      <c r="M2246" s="97">
        <v>558434.24029999995</v>
      </c>
      <c r="N2246" s="97">
        <v>658717.22809999995</v>
      </c>
      <c r="O2246" s="97">
        <v>52.678019229999997</v>
      </c>
      <c r="P2246" s="97">
        <v>-8.6146681300000001</v>
      </c>
    </row>
    <row r="2247" spans="1:16" x14ac:dyDescent="0.3">
      <c r="A2247" s="97" t="s">
        <v>10622</v>
      </c>
      <c r="B2247" s="97" t="s">
        <v>10623</v>
      </c>
      <c r="C2247" s="97" t="s">
        <v>10623</v>
      </c>
      <c r="D2247" s="97" t="s">
        <v>1941</v>
      </c>
      <c r="E2247" s="97" t="s">
        <v>5050</v>
      </c>
      <c r="F2247" s="97" t="s">
        <v>925</v>
      </c>
      <c r="G2247" s="97" t="s">
        <v>444</v>
      </c>
      <c r="H2247" s="97" t="s">
        <v>437</v>
      </c>
      <c r="I2247" s="97" t="s">
        <v>10624</v>
      </c>
      <c r="J2247" s="97" t="s">
        <v>439</v>
      </c>
      <c r="K2247" s="97">
        <v>220267.79699999999</v>
      </c>
      <c r="L2247" s="97">
        <v>394395.46899999998</v>
      </c>
      <c r="M2247" s="97">
        <v>620215.1936</v>
      </c>
      <c r="N2247" s="97">
        <v>894387.7966</v>
      </c>
      <c r="O2247" s="97">
        <v>54.797020770000003</v>
      </c>
      <c r="P2247" s="97">
        <v>-7.6856362090000001</v>
      </c>
    </row>
    <row r="2248" spans="1:16" x14ac:dyDescent="0.3">
      <c r="A2248" s="97" t="s">
        <v>10625</v>
      </c>
      <c r="B2248" s="97" t="s">
        <v>10626</v>
      </c>
      <c r="C2248" s="97"/>
      <c r="D2248" s="97" t="s">
        <v>10627</v>
      </c>
      <c r="E2248" s="97" t="s">
        <v>4281</v>
      </c>
      <c r="F2248" s="97" t="s">
        <v>1095</v>
      </c>
      <c r="G2248" s="97" t="s">
        <v>3031</v>
      </c>
      <c r="H2248" s="97" t="s">
        <v>466</v>
      </c>
      <c r="I2248" s="97" t="s">
        <v>10628</v>
      </c>
      <c r="J2248" s="97" t="s">
        <v>468</v>
      </c>
      <c r="K2248" s="97">
        <v>129156.273</v>
      </c>
      <c r="L2248" s="97">
        <v>256944.90599999999</v>
      </c>
      <c r="M2248" s="97">
        <v>529122.56779999996</v>
      </c>
      <c r="N2248" s="97">
        <v>756967.33640000003</v>
      </c>
      <c r="O2248" s="97">
        <v>53.557829329999997</v>
      </c>
      <c r="P2248" s="97">
        <v>-9.0697565999999998</v>
      </c>
    </row>
    <row r="2249" spans="1:16" x14ac:dyDescent="0.3">
      <c r="A2249" s="97" t="s">
        <v>10629</v>
      </c>
      <c r="B2249" s="97" t="s">
        <v>10630</v>
      </c>
      <c r="C2249" s="97" t="s">
        <v>10630</v>
      </c>
      <c r="D2249" s="97" t="s">
        <v>10631</v>
      </c>
      <c r="E2249" s="97" t="s">
        <v>903</v>
      </c>
      <c r="F2249" s="97" t="s">
        <v>465</v>
      </c>
      <c r="G2249" s="97"/>
      <c r="H2249" s="97" t="s">
        <v>466</v>
      </c>
      <c r="I2249" s="97" t="s">
        <v>10632</v>
      </c>
      <c r="J2249" s="97" t="s">
        <v>468</v>
      </c>
      <c r="K2249" s="97">
        <v>132019.21900000001</v>
      </c>
      <c r="L2249" s="97">
        <v>265087.28100000002</v>
      </c>
      <c r="M2249" s="97">
        <v>531984.94059999997</v>
      </c>
      <c r="N2249" s="97">
        <v>765107.94140000001</v>
      </c>
      <c r="O2249" s="97">
        <v>53.631352049999997</v>
      </c>
      <c r="P2249" s="97">
        <v>-9.0283371609999996</v>
      </c>
    </row>
    <row r="2250" spans="1:16" x14ac:dyDescent="0.3">
      <c r="A2250" s="97" t="s">
        <v>10633</v>
      </c>
      <c r="B2250" s="97" t="s">
        <v>10634</v>
      </c>
      <c r="C2250" s="97" t="s">
        <v>10635</v>
      </c>
      <c r="D2250" s="97" t="s">
        <v>10636</v>
      </c>
      <c r="E2250" s="97" t="s">
        <v>719</v>
      </c>
      <c r="F2250" s="97" t="s">
        <v>1780</v>
      </c>
      <c r="G2250" s="97"/>
      <c r="H2250" s="97" t="s">
        <v>138</v>
      </c>
      <c r="I2250" s="97" t="s">
        <v>10637</v>
      </c>
      <c r="J2250" s="97" t="s">
        <v>140</v>
      </c>
      <c r="K2250" s="97">
        <v>156080.29699999999</v>
      </c>
      <c r="L2250" s="97">
        <v>99228.79</v>
      </c>
      <c r="M2250" s="97">
        <v>556039.94010000001</v>
      </c>
      <c r="N2250" s="97">
        <v>599285.05420000001</v>
      </c>
      <c r="O2250" s="97">
        <v>52.143667120000003</v>
      </c>
      <c r="P2250" s="97">
        <v>-8.6422658620000004</v>
      </c>
    </row>
    <row r="2251" spans="1:16" x14ac:dyDescent="0.3">
      <c r="A2251" s="97" t="s">
        <v>10638</v>
      </c>
      <c r="B2251" s="97" t="s">
        <v>10639</v>
      </c>
      <c r="C2251" s="97" t="s">
        <v>10640</v>
      </c>
      <c r="D2251" s="97" t="s">
        <v>10641</v>
      </c>
      <c r="E2251" s="97" t="s">
        <v>1034</v>
      </c>
      <c r="F2251" s="97" t="s">
        <v>182</v>
      </c>
      <c r="G2251" s="97"/>
      <c r="H2251" s="97" t="s">
        <v>175</v>
      </c>
      <c r="I2251" s="97" t="s">
        <v>10642</v>
      </c>
      <c r="J2251" s="97" t="s">
        <v>659</v>
      </c>
      <c r="K2251" s="97">
        <v>322662.8</v>
      </c>
      <c r="L2251" s="97">
        <v>226863.1</v>
      </c>
      <c r="M2251" s="97">
        <v>722587.24730000005</v>
      </c>
      <c r="N2251" s="97">
        <v>726890.97809999995</v>
      </c>
      <c r="O2251" s="97">
        <v>53.278155320000003</v>
      </c>
      <c r="P2251" s="97">
        <v>-6.1618262560000003</v>
      </c>
    </row>
    <row r="2252" spans="1:16" x14ac:dyDescent="0.3">
      <c r="A2252" s="97" t="s">
        <v>10643</v>
      </c>
      <c r="B2252" s="97" t="s">
        <v>10373</v>
      </c>
      <c r="C2252" s="97" t="s">
        <v>10644</v>
      </c>
      <c r="D2252" s="97" t="s">
        <v>10645</v>
      </c>
      <c r="E2252" s="97" t="s">
        <v>5376</v>
      </c>
      <c r="F2252" s="97"/>
      <c r="G2252" s="97"/>
      <c r="H2252" s="97" t="s">
        <v>247</v>
      </c>
      <c r="I2252" s="97" t="s">
        <v>10646</v>
      </c>
      <c r="J2252" s="97" t="s">
        <v>249</v>
      </c>
      <c r="K2252" s="97">
        <v>291620.43800000002</v>
      </c>
      <c r="L2252" s="97">
        <v>243954.859</v>
      </c>
      <c r="M2252" s="97">
        <v>691551.66310000001</v>
      </c>
      <c r="N2252" s="97">
        <v>743979.21990000003</v>
      </c>
      <c r="O2252" s="97">
        <v>53.43794578</v>
      </c>
      <c r="P2252" s="97">
        <v>-6.6220834149999996</v>
      </c>
    </row>
    <row r="2253" spans="1:16" x14ac:dyDescent="0.3">
      <c r="A2253" s="97" t="s">
        <v>10647</v>
      </c>
      <c r="B2253" s="97" t="s">
        <v>10648</v>
      </c>
      <c r="C2253" s="97" t="s">
        <v>10649</v>
      </c>
      <c r="D2253" s="97" t="s">
        <v>10650</v>
      </c>
      <c r="E2253" s="97" t="s">
        <v>10651</v>
      </c>
      <c r="F2253" s="97" t="s">
        <v>1616</v>
      </c>
      <c r="G2253" s="97"/>
      <c r="H2253" s="97" t="s">
        <v>175</v>
      </c>
      <c r="I2253" s="97" t="s">
        <v>10652</v>
      </c>
      <c r="J2253" s="97" t="s">
        <v>198</v>
      </c>
      <c r="K2253" s="97">
        <v>315417.299</v>
      </c>
      <c r="L2253" s="97">
        <v>230324.538</v>
      </c>
      <c r="M2253" s="97">
        <v>715343.32539999997</v>
      </c>
      <c r="N2253" s="97">
        <v>730351.70880000002</v>
      </c>
      <c r="O2253" s="97">
        <v>53.31086715</v>
      </c>
      <c r="P2253" s="97">
        <v>-6.2691350190000001</v>
      </c>
    </row>
    <row r="2254" spans="1:16" x14ac:dyDescent="0.3">
      <c r="A2254" s="97" t="s">
        <v>10653</v>
      </c>
      <c r="B2254" s="97" t="s">
        <v>10654</v>
      </c>
      <c r="C2254" s="97" t="s">
        <v>10655</v>
      </c>
      <c r="D2254" s="97" t="s">
        <v>10656</v>
      </c>
      <c r="E2254" s="97" t="s">
        <v>2068</v>
      </c>
      <c r="F2254" s="97"/>
      <c r="G2254" s="97"/>
      <c r="H2254" s="97" t="s">
        <v>175</v>
      </c>
      <c r="I2254" s="97" t="s">
        <v>10657</v>
      </c>
      <c r="J2254" s="97" t="s">
        <v>198</v>
      </c>
      <c r="K2254" s="97">
        <v>315263.511</v>
      </c>
      <c r="L2254" s="97">
        <v>239026.682</v>
      </c>
      <c r="M2254" s="97">
        <v>715189.61679999996</v>
      </c>
      <c r="N2254" s="97">
        <v>739051.97889999999</v>
      </c>
      <c r="O2254" s="97">
        <v>53.38905355</v>
      </c>
      <c r="P2254" s="97">
        <v>-6.2682751840000002</v>
      </c>
    </row>
    <row r="2255" spans="1:16" x14ac:dyDescent="0.3">
      <c r="A2255" s="97" t="s">
        <v>10658</v>
      </c>
      <c r="B2255" s="97" t="s">
        <v>10659</v>
      </c>
      <c r="C2255" s="97" t="s">
        <v>10660</v>
      </c>
      <c r="D2255" s="97" t="s">
        <v>10661</v>
      </c>
      <c r="E2255" s="97" t="s">
        <v>2068</v>
      </c>
      <c r="F2255" s="97"/>
      <c r="G2255" s="97"/>
      <c r="H2255" s="97" t="s">
        <v>175</v>
      </c>
      <c r="I2255" s="97" t="s">
        <v>10662</v>
      </c>
      <c r="J2255" s="97" t="s">
        <v>198</v>
      </c>
      <c r="K2255" s="97">
        <v>315376.44199999998</v>
      </c>
      <c r="L2255" s="97">
        <v>238991.247</v>
      </c>
      <c r="M2255" s="97">
        <v>715302.5233</v>
      </c>
      <c r="N2255" s="97">
        <v>739016.55099999998</v>
      </c>
      <c r="O2255" s="97">
        <v>53.388710690000003</v>
      </c>
      <c r="P2255" s="97">
        <v>-6.2665915669999999</v>
      </c>
    </row>
    <row r="2256" spans="1:16" x14ac:dyDescent="0.3">
      <c r="A2256" s="97" t="s">
        <v>10663</v>
      </c>
      <c r="B2256" s="97" t="s">
        <v>10664</v>
      </c>
      <c r="C2256" s="97" t="s">
        <v>10665</v>
      </c>
      <c r="D2256" s="97" t="s">
        <v>2370</v>
      </c>
      <c r="E2256" s="97" t="s">
        <v>465</v>
      </c>
      <c r="F2256" s="97"/>
      <c r="G2256" s="97"/>
      <c r="H2256" s="97" t="s">
        <v>466</v>
      </c>
      <c r="I2256" s="97" t="s">
        <v>10666</v>
      </c>
      <c r="J2256" s="97" t="s">
        <v>468</v>
      </c>
      <c r="K2256" s="97">
        <v>115743.508</v>
      </c>
      <c r="L2256" s="97">
        <v>263372.875</v>
      </c>
      <c r="M2256" s="97">
        <v>515712.72739999997</v>
      </c>
      <c r="N2256" s="97">
        <v>763393.99219999998</v>
      </c>
      <c r="O2256" s="97">
        <v>53.613587580000001</v>
      </c>
      <c r="P2256" s="97">
        <v>-9.2738367149999998</v>
      </c>
    </row>
    <row r="2257" spans="1:16" x14ac:dyDescent="0.3">
      <c r="A2257" s="97" t="s">
        <v>10667</v>
      </c>
      <c r="B2257" s="97" t="s">
        <v>10668</v>
      </c>
      <c r="C2257" s="97" t="s">
        <v>10669</v>
      </c>
      <c r="D2257" s="97" t="s">
        <v>10670</v>
      </c>
      <c r="E2257" s="97" t="s">
        <v>10158</v>
      </c>
      <c r="F2257" s="97" t="s">
        <v>307</v>
      </c>
      <c r="G2257" s="97"/>
      <c r="H2257" s="97" t="s">
        <v>307</v>
      </c>
      <c r="I2257" s="97" t="s">
        <v>10671</v>
      </c>
      <c r="J2257" s="97" t="s">
        <v>315</v>
      </c>
      <c r="K2257" s="97">
        <v>127757.977</v>
      </c>
      <c r="L2257" s="97">
        <v>224329.67600000001</v>
      </c>
      <c r="M2257" s="97">
        <v>527724.39780000004</v>
      </c>
      <c r="N2257" s="97">
        <v>724359.14190000005</v>
      </c>
      <c r="O2257" s="97">
        <v>53.2646473</v>
      </c>
      <c r="P2257" s="97">
        <v>-9.0833835969999992</v>
      </c>
    </row>
    <row r="2258" spans="1:16" x14ac:dyDescent="0.3">
      <c r="A2258" s="97" t="s">
        <v>10672</v>
      </c>
      <c r="B2258" s="97" t="s">
        <v>10673</v>
      </c>
      <c r="C2258" s="97" t="s">
        <v>10674</v>
      </c>
      <c r="D2258" s="97" t="s">
        <v>10675</v>
      </c>
      <c r="E2258" s="97" t="s">
        <v>223</v>
      </c>
      <c r="F2258" s="97" t="s">
        <v>224</v>
      </c>
      <c r="G2258" s="97"/>
      <c r="H2258" s="97" t="s">
        <v>225</v>
      </c>
      <c r="I2258" s="97" t="s">
        <v>10676</v>
      </c>
      <c r="J2258" s="97" t="s">
        <v>227</v>
      </c>
      <c r="K2258" s="97">
        <v>309103.43300000002</v>
      </c>
      <c r="L2258" s="97">
        <v>275959.62</v>
      </c>
      <c r="M2258" s="97">
        <v>709031.06209999998</v>
      </c>
      <c r="N2258" s="97">
        <v>775976.99289999995</v>
      </c>
      <c r="O2258" s="97">
        <v>53.722053950000003</v>
      </c>
      <c r="P2258" s="97">
        <v>-6.3479441879999996</v>
      </c>
    </row>
    <row r="2259" spans="1:16" x14ac:dyDescent="0.3">
      <c r="A2259" s="97" t="s">
        <v>10677</v>
      </c>
      <c r="B2259" s="97" t="s">
        <v>10678</v>
      </c>
      <c r="C2259" s="97" t="s">
        <v>10679</v>
      </c>
      <c r="D2259" s="97" t="s">
        <v>5237</v>
      </c>
      <c r="E2259" s="97" t="s">
        <v>436</v>
      </c>
      <c r="F2259" s="97"/>
      <c r="G2259" s="97"/>
      <c r="H2259" s="97" t="s">
        <v>437</v>
      </c>
      <c r="I2259" s="97" t="s">
        <v>10680</v>
      </c>
      <c r="J2259" s="97" t="s">
        <v>439</v>
      </c>
      <c r="K2259" s="97">
        <v>246036.54699999999</v>
      </c>
      <c r="L2259" s="97">
        <v>444117.93800000002</v>
      </c>
      <c r="M2259" s="97">
        <v>645978.65560000006</v>
      </c>
      <c r="N2259" s="97">
        <v>944099.41639999999</v>
      </c>
      <c r="O2259" s="97">
        <v>55.24191648</v>
      </c>
      <c r="P2259" s="97">
        <v>-7.2770252040000001</v>
      </c>
    </row>
    <row r="2260" spans="1:16" x14ac:dyDescent="0.3">
      <c r="A2260" s="97" t="s">
        <v>10681</v>
      </c>
      <c r="B2260" s="97" t="s">
        <v>10682</v>
      </c>
      <c r="C2260" s="97" t="s">
        <v>10683</v>
      </c>
      <c r="D2260" s="97" t="s">
        <v>10684</v>
      </c>
      <c r="E2260" s="97" t="s">
        <v>10685</v>
      </c>
      <c r="F2260" s="97" t="s">
        <v>610</v>
      </c>
      <c r="G2260" s="97"/>
      <c r="H2260" s="97" t="s">
        <v>612</v>
      </c>
      <c r="I2260" s="97" t="s">
        <v>10686</v>
      </c>
      <c r="J2260" s="97" t="s">
        <v>614</v>
      </c>
      <c r="K2260" s="97">
        <v>151620.359</v>
      </c>
      <c r="L2260" s="97">
        <v>194285.641</v>
      </c>
      <c r="M2260" s="97">
        <v>551581.47699999996</v>
      </c>
      <c r="N2260" s="97">
        <v>694321.45180000004</v>
      </c>
      <c r="O2260" s="97">
        <v>52.99742535</v>
      </c>
      <c r="P2260" s="97">
        <v>-8.7212795819999993</v>
      </c>
    </row>
    <row r="2261" spans="1:16" x14ac:dyDescent="0.3">
      <c r="A2261" s="97" t="s">
        <v>10687</v>
      </c>
      <c r="B2261" s="97" t="s">
        <v>10688</v>
      </c>
      <c r="C2261" s="97" t="s">
        <v>10689</v>
      </c>
      <c r="D2261" s="97" t="s">
        <v>10690</v>
      </c>
      <c r="E2261" s="97" t="s">
        <v>8320</v>
      </c>
      <c r="F2261" s="97" t="s">
        <v>8321</v>
      </c>
      <c r="G2261" s="97"/>
      <c r="H2261" s="97" t="s">
        <v>175</v>
      </c>
      <c r="I2261" s="97" t="s">
        <v>10691</v>
      </c>
      <c r="J2261" s="97" t="s">
        <v>198</v>
      </c>
      <c r="K2261" s="97">
        <v>321100.90000000002</v>
      </c>
      <c r="L2261" s="97">
        <v>239073.851</v>
      </c>
      <c r="M2261" s="97">
        <v>721025.74860000005</v>
      </c>
      <c r="N2261" s="97">
        <v>739099.10679999995</v>
      </c>
      <c r="O2261" s="97">
        <v>53.388172410000003</v>
      </c>
      <c r="P2261" s="97">
        <v>-6.1805658870000002</v>
      </c>
    </row>
    <row r="2262" spans="1:16" x14ac:dyDescent="0.3">
      <c r="A2262" s="97" t="s">
        <v>10692</v>
      </c>
      <c r="B2262" s="97" t="s">
        <v>10693</v>
      </c>
      <c r="C2262" s="97" t="s">
        <v>10694</v>
      </c>
      <c r="D2262" s="97" t="s">
        <v>10695</v>
      </c>
      <c r="E2262" s="97" t="s">
        <v>8320</v>
      </c>
      <c r="F2262" s="97" t="s">
        <v>8321</v>
      </c>
      <c r="G2262" s="97"/>
      <c r="H2262" s="97" t="s">
        <v>175</v>
      </c>
      <c r="I2262" s="97" t="s">
        <v>10696</v>
      </c>
      <c r="J2262" s="97" t="s">
        <v>198</v>
      </c>
      <c r="K2262" s="97">
        <v>321083.39299999998</v>
      </c>
      <c r="L2262" s="97">
        <v>239221.91699999999</v>
      </c>
      <c r="M2262" s="97">
        <v>721008.24609999999</v>
      </c>
      <c r="N2262" s="97">
        <v>739247.14099999995</v>
      </c>
      <c r="O2262" s="97">
        <v>53.389506109999999</v>
      </c>
      <c r="P2262" s="97">
        <v>-6.1807721559999997</v>
      </c>
    </row>
    <row r="2263" spans="1:16" x14ac:dyDescent="0.3">
      <c r="A2263" s="97" t="s">
        <v>10697</v>
      </c>
      <c r="B2263" s="97" t="s">
        <v>10698</v>
      </c>
      <c r="C2263" s="97" t="s">
        <v>10699</v>
      </c>
      <c r="D2263" s="97" t="s">
        <v>4558</v>
      </c>
      <c r="E2263" s="97" t="s">
        <v>2381</v>
      </c>
      <c r="F2263" s="97"/>
      <c r="G2263" s="97"/>
      <c r="H2263" s="97" t="s">
        <v>175</v>
      </c>
      <c r="I2263" s="97" t="s">
        <v>10700</v>
      </c>
      <c r="J2263" s="97" t="s">
        <v>177</v>
      </c>
      <c r="K2263" s="97">
        <v>318629.65600000002</v>
      </c>
      <c r="L2263" s="97">
        <v>246840.78099999999</v>
      </c>
      <c r="M2263" s="97">
        <v>718555.07819999999</v>
      </c>
      <c r="N2263" s="97">
        <v>746864.37659999996</v>
      </c>
      <c r="O2263" s="97">
        <v>53.458483659999999</v>
      </c>
      <c r="P2263" s="97">
        <v>-6.2147682040000003</v>
      </c>
    </row>
    <row r="2264" spans="1:16" x14ac:dyDescent="0.3">
      <c r="A2264" s="97" t="s">
        <v>10701</v>
      </c>
      <c r="B2264" s="97" t="s">
        <v>10702</v>
      </c>
      <c r="C2264" s="97" t="s">
        <v>10703</v>
      </c>
      <c r="D2264" s="97" t="s">
        <v>4558</v>
      </c>
      <c r="E2264" s="97" t="s">
        <v>2381</v>
      </c>
      <c r="F2264" s="97"/>
      <c r="G2264" s="97"/>
      <c r="H2264" s="97" t="s">
        <v>175</v>
      </c>
      <c r="I2264" s="97" t="s">
        <v>10704</v>
      </c>
      <c r="J2264" s="97" t="s">
        <v>177</v>
      </c>
      <c r="K2264" s="97">
        <v>318658.49300000002</v>
      </c>
      <c r="L2264" s="97">
        <v>246751.01300000001</v>
      </c>
      <c r="M2264" s="97">
        <v>718583.90850000002</v>
      </c>
      <c r="N2264" s="97">
        <v>746774.62780000002</v>
      </c>
      <c r="O2264" s="97">
        <v>53.457671019999999</v>
      </c>
      <c r="P2264" s="97">
        <v>-6.2143681329999998</v>
      </c>
    </row>
    <row r="2265" spans="1:16" x14ac:dyDescent="0.3">
      <c r="A2265" s="97" t="s">
        <v>10705</v>
      </c>
      <c r="B2265" s="97" t="s">
        <v>10706</v>
      </c>
      <c r="C2265" s="97" t="s">
        <v>1033</v>
      </c>
      <c r="D2265" s="97" t="s">
        <v>10707</v>
      </c>
      <c r="E2265" s="97" t="s">
        <v>546</v>
      </c>
      <c r="F2265" s="97"/>
      <c r="G2265" s="97"/>
      <c r="H2265" s="97" t="s">
        <v>546</v>
      </c>
      <c r="I2265" s="97" t="s">
        <v>10708</v>
      </c>
      <c r="J2265" s="97" t="s">
        <v>548</v>
      </c>
      <c r="K2265" s="97">
        <v>167991.91699999999</v>
      </c>
      <c r="L2265" s="97">
        <v>335856.86200000002</v>
      </c>
      <c r="M2265" s="97">
        <v>567950.26560000004</v>
      </c>
      <c r="N2265" s="97">
        <v>835862.08050000004</v>
      </c>
      <c r="O2265" s="97">
        <v>54.270562460000001</v>
      </c>
      <c r="P2265" s="97">
        <v>-8.4920294930000004</v>
      </c>
    </row>
    <row r="2266" spans="1:16" x14ac:dyDescent="0.3">
      <c r="A2266" s="97" t="s">
        <v>10709</v>
      </c>
      <c r="B2266" s="97" t="s">
        <v>10710</v>
      </c>
      <c r="C2266" s="97" t="s">
        <v>10711</v>
      </c>
      <c r="D2266" s="97" t="s">
        <v>10712</v>
      </c>
      <c r="E2266" s="97" t="s">
        <v>3159</v>
      </c>
      <c r="F2266" s="97"/>
      <c r="G2266" s="97"/>
      <c r="H2266" s="97" t="s">
        <v>203</v>
      </c>
      <c r="I2266" s="97" t="s">
        <v>10713</v>
      </c>
      <c r="J2266" s="97" t="s">
        <v>205</v>
      </c>
      <c r="K2266" s="97">
        <v>296927.31300000002</v>
      </c>
      <c r="L2266" s="97">
        <v>232899.125</v>
      </c>
      <c r="M2266" s="97">
        <v>696857.33609999996</v>
      </c>
      <c r="N2266" s="97">
        <v>732925.8395</v>
      </c>
      <c r="O2266" s="97">
        <v>53.33769504</v>
      </c>
      <c r="P2266" s="97">
        <v>-6.5456459459999996</v>
      </c>
    </row>
    <row r="2267" spans="1:16" x14ac:dyDescent="0.3">
      <c r="A2267" s="97" t="s">
        <v>10714</v>
      </c>
      <c r="B2267" s="97" t="s">
        <v>10715</v>
      </c>
      <c r="C2267" s="97" t="s">
        <v>10716</v>
      </c>
      <c r="D2267" s="97" t="s">
        <v>10717</v>
      </c>
      <c r="E2267" s="97" t="s">
        <v>540</v>
      </c>
      <c r="F2267" s="97"/>
      <c r="G2267" s="97"/>
      <c r="H2267" s="97" t="s">
        <v>540</v>
      </c>
      <c r="I2267" s="97" t="s">
        <v>10718</v>
      </c>
      <c r="J2267" s="97" t="s">
        <v>1143</v>
      </c>
      <c r="K2267" s="97">
        <v>156437.6</v>
      </c>
      <c r="L2267" s="97">
        <v>157427.1</v>
      </c>
      <c r="M2267" s="97">
        <v>556397.48140000005</v>
      </c>
      <c r="N2267" s="97">
        <v>657470.82570000004</v>
      </c>
      <c r="O2267" s="97">
        <v>52.66665734</v>
      </c>
      <c r="P2267" s="97">
        <v>-8.6446204919999996</v>
      </c>
    </row>
    <row r="2268" spans="1:16" x14ac:dyDescent="0.3">
      <c r="A2268" s="97" t="s">
        <v>10719</v>
      </c>
      <c r="B2268" s="97" t="s">
        <v>10720</v>
      </c>
      <c r="C2268" s="97" t="s">
        <v>10721</v>
      </c>
      <c r="D2268" s="97" t="s">
        <v>10722</v>
      </c>
      <c r="E2268" s="97" t="s">
        <v>10723</v>
      </c>
      <c r="F2268" s="97" t="s">
        <v>138</v>
      </c>
      <c r="G2268" s="97"/>
      <c r="H2268" s="97" t="s">
        <v>138</v>
      </c>
      <c r="I2268" s="97" t="s">
        <v>10724</v>
      </c>
      <c r="J2268" s="97" t="s">
        <v>347</v>
      </c>
      <c r="K2268" s="97">
        <v>163681.56</v>
      </c>
      <c r="L2268" s="97">
        <v>69680.731</v>
      </c>
      <c r="M2268" s="97">
        <v>563639.40560000006</v>
      </c>
      <c r="N2268" s="97">
        <v>569743.31790000002</v>
      </c>
      <c r="O2268" s="97">
        <v>51.878681229999998</v>
      </c>
      <c r="P2268" s="97">
        <v>-8.5281063929999998</v>
      </c>
    </row>
    <row r="2269" spans="1:16" x14ac:dyDescent="0.3">
      <c r="A2269" s="97" t="s">
        <v>10725</v>
      </c>
      <c r="B2269" s="97" t="s">
        <v>10726</v>
      </c>
      <c r="C2269" s="97" t="s">
        <v>10727</v>
      </c>
      <c r="D2269" s="97" t="s">
        <v>10728</v>
      </c>
      <c r="E2269" s="97" t="s">
        <v>182</v>
      </c>
      <c r="F2269" s="97"/>
      <c r="G2269" s="97"/>
      <c r="H2269" s="97" t="s">
        <v>175</v>
      </c>
      <c r="I2269" s="97" t="s">
        <v>10729</v>
      </c>
      <c r="J2269" s="97" t="s">
        <v>177</v>
      </c>
      <c r="K2269" s="97">
        <v>315027.40000000002</v>
      </c>
      <c r="L2269" s="97">
        <v>253722.2</v>
      </c>
      <c r="M2269" s="97">
        <v>714953.63470000005</v>
      </c>
      <c r="N2269" s="97">
        <v>753744.33219999995</v>
      </c>
      <c r="O2269" s="97">
        <v>53.521081330000001</v>
      </c>
      <c r="P2269" s="97">
        <v>-6.2664531019999998</v>
      </c>
    </row>
    <row r="2270" spans="1:16" x14ac:dyDescent="0.3">
      <c r="A2270" s="97" t="s">
        <v>10730</v>
      </c>
      <c r="B2270" s="97" t="s">
        <v>10731</v>
      </c>
      <c r="C2270" s="97" t="s">
        <v>10732</v>
      </c>
      <c r="D2270" s="97" t="s">
        <v>8208</v>
      </c>
      <c r="E2270" s="97" t="s">
        <v>3152</v>
      </c>
      <c r="F2270" s="97" t="s">
        <v>3153</v>
      </c>
      <c r="G2270" s="97"/>
      <c r="H2270" s="97" t="s">
        <v>175</v>
      </c>
      <c r="I2270" s="97" t="s">
        <v>10733</v>
      </c>
      <c r="J2270" s="97" t="s">
        <v>198</v>
      </c>
      <c r="K2270" s="97">
        <v>320022.65600000002</v>
      </c>
      <c r="L2270" s="97">
        <v>236345.56299999999</v>
      </c>
      <c r="M2270" s="97">
        <v>719947.72239999997</v>
      </c>
      <c r="N2270" s="97">
        <v>736371.41229999997</v>
      </c>
      <c r="O2270" s="97">
        <v>53.363916889999999</v>
      </c>
      <c r="P2270" s="97">
        <v>-6.1977984639999999</v>
      </c>
    </row>
    <row r="2271" spans="1:16" x14ac:dyDescent="0.3">
      <c r="A2271" s="97" t="s">
        <v>10734</v>
      </c>
      <c r="B2271" s="97" t="s">
        <v>10735</v>
      </c>
      <c r="C2271" s="97" t="s">
        <v>10736</v>
      </c>
      <c r="D2271" s="97" t="s">
        <v>6287</v>
      </c>
      <c r="E2271" s="97" t="s">
        <v>3152</v>
      </c>
      <c r="F2271" s="97" t="s">
        <v>3153</v>
      </c>
      <c r="G2271" s="97"/>
      <c r="H2271" s="97" t="s">
        <v>175</v>
      </c>
      <c r="I2271" s="97" t="s">
        <v>10737</v>
      </c>
      <c r="J2271" s="97" t="s">
        <v>198</v>
      </c>
      <c r="K2271" s="97">
        <v>319892.34399999998</v>
      </c>
      <c r="L2271" s="97">
        <v>236309.46900000001</v>
      </c>
      <c r="M2271" s="97">
        <v>719817.43819999998</v>
      </c>
      <c r="N2271" s="97">
        <v>736335.32669999998</v>
      </c>
      <c r="O2271" s="97">
        <v>53.363622290000002</v>
      </c>
      <c r="P2271" s="97">
        <v>-6.1997685760000003</v>
      </c>
    </row>
    <row r="2272" spans="1:16" x14ac:dyDescent="0.3">
      <c r="A2272" s="97" t="s">
        <v>10738</v>
      </c>
      <c r="B2272" s="97" t="s">
        <v>5982</v>
      </c>
      <c r="C2272" s="97" t="s">
        <v>10739</v>
      </c>
      <c r="D2272" s="97" t="s">
        <v>10740</v>
      </c>
      <c r="E2272" s="97" t="s">
        <v>753</v>
      </c>
      <c r="F2272" s="97" t="s">
        <v>4303</v>
      </c>
      <c r="G2272" s="97"/>
      <c r="H2272" s="97" t="s">
        <v>276</v>
      </c>
      <c r="I2272" s="97" t="s">
        <v>10741</v>
      </c>
      <c r="J2272" s="97" t="s">
        <v>278</v>
      </c>
      <c r="K2272" s="97">
        <v>230195.391</v>
      </c>
      <c r="L2272" s="97">
        <v>254461.109</v>
      </c>
      <c r="M2272" s="97">
        <v>630139.90430000005</v>
      </c>
      <c r="N2272" s="97">
        <v>754483.53379999998</v>
      </c>
      <c r="O2272" s="97">
        <v>53.539427609999997</v>
      </c>
      <c r="P2272" s="97">
        <v>-7.5453005700000002</v>
      </c>
    </row>
    <row r="2273" spans="1:16" x14ac:dyDescent="0.3">
      <c r="A2273" s="97" t="s">
        <v>10742</v>
      </c>
      <c r="B2273" s="97" t="s">
        <v>10743</v>
      </c>
      <c r="C2273" s="97" t="s">
        <v>10743</v>
      </c>
      <c r="D2273" s="97" t="s">
        <v>10744</v>
      </c>
      <c r="E2273" s="97" t="s">
        <v>1610</v>
      </c>
      <c r="F2273" s="97" t="s">
        <v>10745</v>
      </c>
      <c r="G2273" s="97"/>
      <c r="H2273" s="97" t="s">
        <v>437</v>
      </c>
      <c r="I2273" s="97" t="s">
        <v>10746</v>
      </c>
      <c r="J2273" s="97" t="s">
        <v>439</v>
      </c>
      <c r="K2273" s="97">
        <v>219371.21900000001</v>
      </c>
      <c r="L2273" s="97">
        <v>432389.875</v>
      </c>
      <c r="M2273" s="97">
        <v>619319.01</v>
      </c>
      <c r="N2273" s="97">
        <v>932374.02130000002</v>
      </c>
      <c r="O2273" s="97">
        <v>55.138338269999998</v>
      </c>
      <c r="P2273" s="97">
        <v>-7.6970146049999997</v>
      </c>
    </row>
    <row r="2274" spans="1:16" x14ac:dyDescent="0.3">
      <c r="A2274" s="97" t="s">
        <v>10747</v>
      </c>
      <c r="B2274" s="97" t="s">
        <v>10748</v>
      </c>
      <c r="C2274" s="97" t="s">
        <v>10749</v>
      </c>
      <c r="D2274" s="97" t="s">
        <v>10750</v>
      </c>
      <c r="E2274" s="97" t="s">
        <v>8824</v>
      </c>
      <c r="F2274" s="97" t="s">
        <v>883</v>
      </c>
      <c r="G2274" s="97" t="s">
        <v>10751</v>
      </c>
      <c r="H2274" s="97" t="s">
        <v>175</v>
      </c>
      <c r="I2274" s="97" t="s">
        <v>10752</v>
      </c>
      <c r="J2274" s="97" t="s">
        <v>198</v>
      </c>
      <c r="K2274" s="97">
        <v>312480.06199999998</v>
      </c>
      <c r="L2274" s="97">
        <v>239641.85</v>
      </c>
      <c r="M2274" s="97">
        <v>712406.77069999999</v>
      </c>
      <c r="N2274" s="97">
        <v>739667.02919999999</v>
      </c>
      <c r="O2274" s="97">
        <v>53.395177850000003</v>
      </c>
      <c r="P2274" s="97">
        <v>-6.3098725089999999</v>
      </c>
    </row>
    <row r="2275" spans="1:16" x14ac:dyDescent="0.3">
      <c r="A2275" s="97" t="s">
        <v>10753</v>
      </c>
      <c r="B2275" s="97" t="s">
        <v>10754</v>
      </c>
      <c r="C2275" s="97" t="s">
        <v>10755</v>
      </c>
      <c r="D2275" s="97" t="s">
        <v>7257</v>
      </c>
      <c r="E2275" s="97" t="s">
        <v>3800</v>
      </c>
      <c r="F2275" s="97" t="s">
        <v>246</v>
      </c>
      <c r="G2275" s="97"/>
      <c r="H2275" s="97" t="s">
        <v>247</v>
      </c>
      <c r="I2275" s="97" t="s">
        <v>10756</v>
      </c>
      <c r="J2275" s="97" t="s">
        <v>249</v>
      </c>
      <c r="K2275" s="97">
        <v>283464.625</v>
      </c>
      <c r="L2275" s="97">
        <v>249597.125</v>
      </c>
      <c r="M2275" s="97">
        <v>683397.63699999999</v>
      </c>
      <c r="N2275" s="97">
        <v>749620.3138</v>
      </c>
      <c r="O2275" s="97">
        <v>53.489981040000004</v>
      </c>
      <c r="P2275" s="97">
        <v>-6.7432771359999997</v>
      </c>
    </row>
    <row r="2276" spans="1:16" x14ac:dyDescent="0.3">
      <c r="A2276" s="97" t="s">
        <v>10757</v>
      </c>
      <c r="B2276" s="97" t="s">
        <v>10758</v>
      </c>
      <c r="C2276" s="97" t="s">
        <v>10759</v>
      </c>
      <c r="D2276" s="97" t="s">
        <v>9288</v>
      </c>
      <c r="E2276" s="97" t="s">
        <v>1821</v>
      </c>
      <c r="F2276" s="97"/>
      <c r="G2276" s="97"/>
      <c r="H2276" s="97" t="s">
        <v>175</v>
      </c>
      <c r="I2276" s="97" t="s">
        <v>10760</v>
      </c>
      <c r="J2276" s="97" t="s">
        <v>184</v>
      </c>
      <c r="K2276" s="97">
        <v>308554.06599999999</v>
      </c>
      <c r="L2276" s="97">
        <v>235302.435</v>
      </c>
      <c r="M2276" s="97">
        <v>708481.59730000002</v>
      </c>
      <c r="N2276" s="97">
        <v>735328.5699</v>
      </c>
      <c r="O2276" s="97">
        <v>53.357025059999998</v>
      </c>
      <c r="P2276" s="97">
        <v>-6.3703528330000001</v>
      </c>
    </row>
    <row r="2277" spans="1:16" x14ac:dyDescent="0.3">
      <c r="A2277" s="97" t="s">
        <v>10761</v>
      </c>
      <c r="B2277" s="97" t="s">
        <v>5982</v>
      </c>
      <c r="C2277" s="97" t="s">
        <v>10762</v>
      </c>
      <c r="D2277" s="97" t="s">
        <v>10763</v>
      </c>
      <c r="E2277" s="97" t="s">
        <v>10764</v>
      </c>
      <c r="F2277" s="97" t="s">
        <v>131</v>
      </c>
      <c r="G2277" s="97"/>
      <c r="H2277" s="97" t="s">
        <v>123</v>
      </c>
      <c r="I2277" s="97" t="s">
        <v>10765</v>
      </c>
      <c r="J2277" s="97" t="s">
        <v>125</v>
      </c>
      <c r="K2277" s="97">
        <v>273288.8</v>
      </c>
      <c r="L2277" s="97">
        <v>335392.3</v>
      </c>
      <c r="M2277" s="97">
        <v>673224.46059999999</v>
      </c>
      <c r="N2277" s="97">
        <v>835397.05859999999</v>
      </c>
      <c r="O2277" s="97">
        <v>54.262149290000004</v>
      </c>
      <c r="P2277" s="97">
        <v>-6.8760639919999997</v>
      </c>
    </row>
    <row r="2278" spans="1:16" x14ac:dyDescent="0.3">
      <c r="A2278" s="97" t="s">
        <v>10766</v>
      </c>
      <c r="B2278" s="97" t="s">
        <v>10767</v>
      </c>
      <c r="C2278" s="97" t="s">
        <v>10768</v>
      </c>
      <c r="D2278" s="97" t="s">
        <v>10695</v>
      </c>
      <c r="E2278" s="97" t="s">
        <v>8321</v>
      </c>
      <c r="F2278" s="97"/>
      <c r="G2278" s="97"/>
      <c r="H2278" s="97" t="s">
        <v>175</v>
      </c>
      <c r="I2278" s="97" t="s">
        <v>10769</v>
      </c>
      <c r="J2278" s="97" t="s">
        <v>198</v>
      </c>
      <c r="K2278" s="97">
        <v>321096.25</v>
      </c>
      <c r="L2278" s="97">
        <v>239206.45300000001</v>
      </c>
      <c r="M2278" s="97">
        <v>721021.10030000005</v>
      </c>
      <c r="N2278" s="97">
        <v>739231.68019999994</v>
      </c>
      <c r="O2278" s="97">
        <v>53.389364290000003</v>
      </c>
      <c r="P2278" s="97">
        <v>-6.180584938</v>
      </c>
    </row>
    <row r="2279" spans="1:16" x14ac:dyDescent="0.3">
      <c r="A2279" s="97" t="s">
        <v>10770</v>
      </c>
      <c r="B2279" s="97" t="s">
        <v>10771</v>
      </c>
      <c r="C2279" s="97" t="s">
        <v>10772</v>
      </c>
      <c r="D2279" s="97" t="s">
        <v>10153</v>
      </c>
      <c r="E2279" s="97" t="s">
        <v>1666</v>
      </c>
      <c r="F2279" s="97"/>
      <c r="G2279" s="97"/>
      <c r="H2279" s="97" t="s">
        <v>175</v>
      </c>
      <c r="I2279" s="97" t="s">
        <v>10773</v>
      </c>
      <c r="J2279" s="97" t="s">
        <v>198</v>
      </c>
      <c r="K2279" s="97">
        <v>311463.06300000002</v>
      </c>
      <c r="L2279" s="97">
        <v>236793.609</v>
      </c>
      <c r="M2279" s="97">
        <v>711389.97560000001</v>
      </c>
      <c r="N2279" s="97">
        <v>736819.40720000002</v>
      </c>
      <c r="O2279" s="97">
        <v>53.369812949999996</v>
      </c>
      <c r="P2279" s="97">
        <v>-6.3261574449999998</v>
      </c>
    </row>
    <row r="2280" spans="1:16" x14ac:dyDescent="0.3">
      <c r="A2280" s="97" t="s">
        <v>10774</v>
      </c>
      <c r="B2280" s="97" t="s">
        <v>10775</v>
      </c>
      <c r="C2280" s="97" t="s">
        <v>10775</v>
      </c>
      <c r="D2280" s="97" t="s">
        <v>10776</v>
      </c>
      <c r="E2280" s="97" t="s">
        <v>10777</v>
      </c>
      <c r="F2280" s="97" t="s">
        <v>7966</v>
      </c>
      <c r="G2280" s="97" t="s">
        <v>10778</v>
      </c>
      <c r="H2280" s="97" t="s">
        <v>612</v>
      </c>
      <c r="I2280" s="97" t="s">
        <v>10779</v>
      </c>
      <c r="J2280" s="97" t="s">
        <v>614</v>
      </c>
      <c r="K2280" s="97">
        <v>127860.133</v>
      </c>
      <c r="L2280" s="97">
        <v>211092.766</v>
      </c>
      <c r="M2280" s="97">
        <v>527826.46050000004</v>
      </c>
      <c r="N2280" s="97">
        <v>711125.08360000001</v>
      </c>
      <c r="O2280" s="97">
        <v>53.145746010000003</v>
      </c>
      <c r="P2280" s="97">
        <v>-9.0788630549999993</v>
      </c>
    </row>
    <row r="2281" spans="1:16" x14ac:dyDescent="0.3">
      <c r="A2281" s="97" t="s">
        <v>10780</v>
      </c>
      <c r="B2281" s="97" t="s">
        <v>10781</v>
      </c>
      <c r="C2281" s="97" t="s">
        <v>10782</v>
      </c>
      <c r="D2281" s="97" t="s">
        <v>10783</v>
      </c>
      <c r="E2281" s="97" t="s">
        <v>5149</v>
      </c>
      <c r="F2281" s="97" t="s">
        <v>306</v>
      </c>
      <c r="G2281" s="97"/>
      <c r="H2281" s="97" t="s">
        <v>307</v>
      </c>
      <c r="I2281" s="97" t="s">
        <v>10784</v>
      </c>
      <c r="J2281" s="97" t="s">
        <v>315</v>
      </c>
      <c r="K2281" s="97">
        <v>128563.15399999999</v>
      </c>
      <c r="L2281" s="97">
        <v>226404.18900000001</v>
      </c>
      <c r="M2281" s="97">
        <v>528529.41249999998</v>
      </c>
      <c r="N2281" s="97">
        <v>726433.20360000001</v>
      </c>
      <c r="O2281" s="97">
        <v>53.283392720000002</v>
      </c>
      <c r="P2281" s="97">
        <v>-9.0717851510000003</v>
      </c>
    </row>
    <row r="2282" spans="1:16" x14ac:dyDescent="0.3">
      <c r="A2282" s="97" t="s">
        <v>10785</v>
      </c>
      <c r="B2282" s="97" t="s">
        <v>10786</v>
      </c>
      <c r="C2282" s="97" t="s">
        <v>10787</v>
      </c>
      <c r="D2282" s="97" t="s">
        <v>3689</v>
      </c>
      <c r="E2282" s="97" t="s">
        <v>182</v>
      </c>
      <c r="F2282" s="97"/>
      <c r="G2282" s="97"/>
      <c r="H2282" s="97" t="s">
        <v>175</v>
      </c>
      <c r="I2282" s="97" t="s">
        <v>10788</v>
      </c>
      <c r="J2282" s="97" t="s">
        <v>659</v>
      </c>
      <c r="K2282" s="97">
        <v>326689.09100000001</v>
      </c>
      <c r="L2282" s="97">
        <v>227210.821</v>
      </c>
      <c r="M2282" s="97">
        <v>726612.67279999994</v>
      </c>
      <c r="N2282" s="97">
        <v>727238.60279999999</v>
      </c>
      <c r="O2282" s="97">
        <v>53.28033233</v>
      </c>
      <c r="P2282" s="97">
        <v>-6.1013630279999997</v>
      </c>
    </row>
    <row r="2283" spans="1:16" x14ac:dyDescent="0.3">
      <c r="A2283" s="97" t="s">
        <v>10789</v>
      </c>
      <c r="B2283" s="97" t="s">
        <v>10790</v>
      </c>
      <c r="C2283" s="97" t="s">
        <v>10791</v>
      </c>
      <c r="D2283" s="97" t="s">
        <v>10792</v>
      </c>
      <c r="E2283" s="97" t="s">
        <v>10793</v>
      </c>
      <c r="F2283" s="97" t="s">
        <v>436</v>
      </c>
      <c r="G2283" s="97"/>
      <c r="H2283" s="97" t="s">
        <v>437</v>
      </c>
      <c r="I2283" s="97" t="s">
        <v>10794</v>
      </c>
      <c r="J2283" s="97" t="s">
        <v>439</v>
      </c>
      <c r="K2283" s="97">
        <v>176088.28099999999</v>
      </c>
      <c r="L2283" s="97">
        <v>376084.5</v>
      </c>
      <c r="M2283" s="97">
        <v>576045.09889999998</v>
      </c>
      <c r="N2283" s="97">
        <v>876081.00730000006</v>
      </c>
      <c r="O2283" s="97">
        <v>54.63237556</v>
      </c>
      <c r="P2283" s="97">
        <v>-8.371013456</v>
      </c>
    </row>
    <row r="2284" spans="1:16" x14ac:dyDescent="0.3">
      <c r="A2284" s="97" t="s">
        <v>10795</v>
      </c>
      <c r="B2284" s="97" t="s">
        <v>10796</v>
      </c>
      <c r="C2284" s="97" t="s">
        <v>10797</v>
      </c>
      <c r="D2284" s="97" t="s">
        <v>10798</v>
      </c>
      <c r="E2284" s="97" t="s">
        <v>10799</v>
      </c>
      <c r="F2284" s="97" t="s">
        <v>389</v>
      </c>
      <c r="G2284" s="97"/>
      <c r="H2284" s="97" t="s">
        <v>389</v>
      </c>
      <c r="I2284" s="97" t="s">
        <v>10800</v>
      </c>
      <c r="J2284" s="97" t="s">
        <v>2218</v>
      </c>
      <c r="K2284" s="97">
        <v>260545.943</v>
      </c>
      <c r="L2284" s="97">
        <v>110367.446</v>
      </c>
      <c r="M2284" s="97">
        <v>660483.14870000002</v>
      </c>
      <c r="N2284" s="97">
        <v>610420.74829999998</v>
      </c>
      <c r="O2284" s="97">
        <v>52.24218896</v>
      </c>
      <c r="P2284" s="97">
        <v>-7.1143684089999999</v>
      </c>
    </row>
    <row r="2285" spans="1:16" x14ac:dyDescent="0.3">
      <c r="A2285" s="97" t="s">
        <v>10801</v>
      </c>
      <c r="B2285" s="97" t="s">
        <v>10802</v>
      </c>
      <c r="C2285" s="97" t="s">
        <v>10803</v>
      </c>
      <c r="D2285" s="97" t="s">
        <v>10804</v>
      </c>
      <c r="E2285" s="97" t="s">
        <v>189</v>
      </c>
      <c r="F2285" s="97" t="s">
        <v>699</v>
      </c>
      <c r="G2285" s="97"/>
      <c r="H2285" s="97" t="s">
        <v>175</v>
      </c>
      <c r="I2285" s="97" t="s">
        <v>10805</v>
      </c>
      <c r="J2285" s="97" t="s">
        <v>184</v>
      </c>
      <c r="K2285" s="97">
        <v>313414.38199999998</v>
      </c>
      <c r="L2285" s="97">
        <v>227547.41500000001</v>
      </c>
      <c r="M2285" s="97">
        <v>713340.82510000002</v>
      </c>
      <c r="N2285" s="97">
        <v>727575.19480000006</v>
      </c>
      <c r="O2285" s="97">
        <v>53.286357729999999</v>
      </c>
      <c r="P2285" s="97">
        <v>-6.3001611879999997</v>
      </c>
    </row>
    <row r="2286" spans="1:16" x14ac:dyDescent="0.3">
      <c r="A2286" s="97" t="s">
        <v>10806</v>
      </c>
      <c r="B2286" s="97" t="s">
        <v>10807</v>
      </c>
      <c r="C2286" s="97" t="s">
        <v>10808</v>
      </c>
      <c r="D2286" s="97" t="s">
        <v>10809</v>
      </c>
      <c r="E2286" s="97" t="s">
        <v>1271</v>
      </c>
      <c r="F2286" s="97"/>
      <c r="G2286" s="97"/>
      <c r="H2286" s="97" t="s">
        <v>175</v>
      </c>
      <c r="I2286" s="97" t="s">
        <v>10810</v>
      </c>
      <c r="J2286" s="97" t="s">
        <v>198</v>
      </c>
      <c r="K2286" s="97">
        <v>312570.29300000001</v>
      </c>
      <c r="L2286" s="97">
        <v>233936.242</v>
      </c>
      <c r="M2286" s="97">
        <v>712496.95189999999</v>
      </c>
      <c r="N2286" s="97">
        <v>733962.64989999996</v>
      </c>
      <c r="O2286" s="97">
        <v>53.343916350000001</v>
      </c>
      <c r="P2286" s="97">
        <v>-6.3105463999999998</v>
      </c>
    </row>
    <row r="2287" spans="1:16" x14ac:dyDescent="0.3">
      <c r="A2287" s="97" t="s">
        <v>10811</v>
      </c>
      <c r="B2287" s="97" t="s">
        <v>10812</v>
      </c>
      <c r="C2287" s="97" t="s">
        <v>10813</v>
      </c>
      <c r="D2287" s="97" t="s">
        <v>10814</v>
      </c>
      <c r="E2287" s="97" t="s">
        <v>10815</v>
      </c>
      <c r="F2287" s="97"/>
      <c r="G2287" s="97"/>
      <c r="H2287" s="97" t="s">
        <v>123</v>
      </c>
      <c r="I2287" s="97" t="s">
        <v>10816</v>
      </c>
      <c r="J2287" s="97" t="s">
        <v>125</v>
      </c>
      <c r="K2287" s="97">
        <v>262600</v>
      </c>
      <c r="L2287" s="97">
        <v>330293.59399999998</v>
      </c>
      <c r="M2287" s="97">
        <v>662537.9362</v>
      </c>
      <c r="N2287" s="97">
        <v>830299.50800000003</v>
      </c>
      <c r="O2287" s="97">
        <v>54.217768620000001</v>
      </c>
      <c r="P2287" s="97">
        <v>-7.0411283630000003</v>
      </c>
    </row>
    <row r="2288" spans="1:16" x14ac:dyDescent="0.3">
      <c r="A2288" s="97" t="s">
        <v>10817</v>
      </c>
      <c r="B2288" s="97" t="s">
        <v>4187</v>
      </c>
      <c r="C2288" s="97" t="s">
        <v>10818</v>
      </c>
      <c r="D2288" s="97" t="s">
        <v>10819</v>
      </c>
      <c r="E2288" s="97" t="s">
        <v>4042</v>
      </c>
      <c r="F2288" s="97"/>
      <c r="G2288" s="97"/>
      <c r="H2288" s="97" t="s">
        <v>232</v>
      </c>
      <c r="I2288" s="97" t="s">
        <v>10820</v>
      </c>
      <c r="J2288" s="97" t="s">
        <v>234</v>
      </c>
      <c r="K2288" s="97">
        <v>204004.875</v>
      </c>
      <c r="L2288" s="97">
        <v>259228.484</v>
      </c>
      <c r="M2288" s="97">
        <v>603955.05599999998</v>
      </c>
      <c r="N2288" s="97">
        <v>759250.02150000003</v>
      </c>
      <c r="O2288" s="97">
        <v>53.583111619999997</v>
      </c>
      <c r="P2288" s="97">
        <v>-7.9402715449999999</v>
      </c>
    </row>
    <row r="2289" spans="1:16" x14ac:dyDescent="0.3">
      <c r="A2289" s="97" t="s">
        <v>10821</v>
      </c>
      <c r="B2289" s="97" t="s">
        <v>10822</v>
      </c>
      <c r="C2289" s="97" t="s">
        <v>10823</v>
      </c>
      <c r="D2289" s="97" t="s">
        <v>10824</v>
      </c>
      <c r="E2289" s="97" t="s">
        <v>2966</v>
      </c>
      <c r="F2289" s="97" t="s">
        <v>1616</v>
      </c>
      <c r="G2289" s="97"/>
      <c r="H2289" s="97" t="s">
        <v>175</v>
      </c>
      <c r="I2289" s="97" t="s">
        <v>10825</v>
      </c>
      <c r="J2289" s="97" t="s">
        <v>184</v>
      </c>
      <c r="K2289" s="97">
        <v>313018.85100000002</v>
      </c>
      <c r="L2289" s="97">
        <v>229365.236</v>
      </c>
      <c r="M2289" s="97">
        <v>712945.38899999997</v>
      </c>
      <c r="N2289" s="97">
        <v>729392.6263</v>
      </c>
      <c r="O2289" s="97">
        <v>53.302768210000004</v>
      </c>
      <c r="P2289" s="97">
        <v>-6.305442749</v>
      </c>
    </row>
    <row r="2290" spans="1:16" x14ac:dyDescent="0.3">
      <c r="A2290" s="97" t="s">
        <v>10826</v>
      </c>
      <c r="B2290" s="97" t="s">
        <v>10827</v>
      </c>
      <c r="C2290" s="97" t="s">
        <v>10828</v>
      </c>
      <c r="D2290" s="97" t="s">
        <v>10824</v>
      </c>
      <c r="E2290" s="97" t="s">
        <v>2966</v>
      </c>
      <c r="F2290" s="97" t="s">
        <v>2967</v>
      </c>
      <c r="G2290" s="97"/>
      <c r="H2290" s="97" t="s">
        <v>175</v>
      </c>
      <c r="I2290" s="97" t="s">
        <v>10829</v>
      </c>
      <c r="J2290" s="97" t="s">
        <v>184</v>
      </c>
      <c r="K2290" s="97">
        <v>313066.78100000002</v>
      </c>
      <c r="L2290" s="97">
        <v>229353.65599999999</v>
      </c>
      <c r="M2290" s="97">
        <v>712993.30859999999</v>
      </c>
      <c r="N2290" s="97">
        <v>729381.04850000003</v>
      </c>
      <c r="O2290" s="97">
        <v>53.302653990000003</v>
      </c>
      <c r="P2290" s="97">
        <v>-6.3047282600000001</v>
      </c>
    </row>
    <row r="2291" spans="1:16" x14ac:dyDescent="0.3">
      <c r="A2291" s="97" t="s">
        <v>10830</v>
      </c>
      <c r="B2291" s="97" t="s">
        <v>10831</v>
      </c>
      <c r="C2291" s="97" t="s">
        <v>10832</v>
      </c>
      <c r="D2291" s="97" t="s">
        <v>10750</v>
      </c>
      <c r="E2291" s="97" t="s">
        <v>10833</v>
      </c>
      <c r="F2291" s="97" t="s">
        <v>883</v>
      </c>
      <c r="G2291" s="97"/>
      <c r="H2291" s="97" t="s">
        <v>175</v>
      </c>
      <c r="I2291" s="97" t="s">
        <v>10834</v>
      </c>
      <c r="J2291" s="97" t="s">
        <v>198</v>
      </c>
      <c r="K2291" s="97">
        <v>312514.51500000001</v>
      </c>
      <c r="L2291" s="97">
        <v>239735.63099999999</v>
      </c>
      <c r="M2291" s="97">
        <v>712441.21669999999</v>
      </c>
      <c r="N2291" s="97">
        <v>739760.78980000003</v>
      </c>
      <c r="O2291" s="97">
        <v>53.396012769999999</v>
      </c>
      <c r="P2291" s="97">
        <v>-6.309321443</v>
      </c>
    </row>
    <row r="2292" spans="1:16" x14ac:dyDescent="0.3">
      <c r="A2292" s="97" t="s">
        <v>10835</v>
      </c>
      <c r="B2292" s="97" t="s">
        <v>10836</v>
      </c>
      <c r="C2292" s="97" t="s">
        <v>5184</v>
      </c>
      <c r="D2292" s="97" t="s">
        <v>5184</v>
      </c>
      <c r="E2292" s="97" t="s">
        <v>586</v>
      </c>
      <c r="F2292" s="97"/>
      <c r="G2292" s="97"/>
      <c r="H2292" s="97" t="s">
        <v>540</v>
      </c>
      <c r="I2292" s="97" t="s">
        <v>10837</v>
      </c>
      <c r="J2292" s="97" t="s">
        <v>542</v>
      </c>
      <c r="K2292" s="97">
        <v>164582.09400000001</v>
      </c>
      <c r="L2292" s="97">
        <v>157556.71900000001</v>
      </c>
      <c r="M2292" s="97">
        <v>564540.22169999999</v>
      </c>
      <c r="N2292" s="97">
        <v>657600.37280000001</v>
      </c>
      <c r="O2292" s="97">
        <v>52.66841522</v>
      </c>
      <c r="P2292" s="97">
        <v>-8.5242581089999998</v>
      </c>
    </row>
    <row r="2293" spans="1:16" x14ac:dyDescent="0.3">
      <c r="A2293" s="97" t="s">
        <v>10838</v>
      </c>
      <c r="B2293" s="97" t="s">
        <v>10839</v>
      </c>
      <c r="C2293" s="97" t="s">
        <v>10839</v>
      </c>
      <c r="D2293" s="97" t="s">
        <v>10840</v>
      </c>
      <c r="E2293" s="97" t="s">
        <v>307</v>
      </c>
      <c r="F2293" s="97"/>
      <c r="G2293" s="97"/>
      <c r="H2293" s="97" t="s">
        <v>307</v>
      </c>
      <c r="I2293" s="97" t="s">
        <v>10841</v>
      </c>
      <c r="J2293" s="97" t="s">
        <v>315</v>
      </c>
      <c r="K2293" s="97">
        <v>131444.44399999999</v>
      </c>
      <c r="L2293" s="97">
        <v>225940.50399999999</v>
      </c>
      <c r="M2293" s="97">
        <v>531410.07920000004</v>
      </c>
      <c r="N2293" s="97">
        <v>725969.603</v>
      </c>
      <c r="O2293" s="97">
        <v>53.27960736</v>
      </c>
      <c r="P2293" s="97">
        <v>-9.0284939380000004</v>
      </c>
    </row>
    <row r="2294" spans="1:16" x14ac:dyDescent="0.3">
      <c r="A2294" s="97" t="s">
        <v>10842</v>
      </c>
      <c r="B2294" s="97" t="s">
        <v>10843</v>
      </c>
      <c r="C2294" s="97" t="s">
        <v>10843</v>
      </c>
      <c r="D2294" s="97" t="s">
        <v>379</v>
      </c>
      <c r="E2294" s="97" t="s">
        <v>380</v>
      </c>
      <c r="F2294" s="97"/>
      <c r="G2294" s="97"/>
      <c r="H2294" s="97" t="s">
        <v>381</v>
      </c>
      <c r="I2294" s="97" t="s">
        <v>10844</v>
      </c>
      <c r="J2294" s="97" t="s">
        <v>383</v>
      </c>
      <c r="K2294" s="97">
        <v>243236.84400000001</v>
      </c>
      <c r="L2294" s="97">
        <v>293637.31300000002</v>
      </c>
      <c r="M2294" s="97">
        <v>643178.75659999996</v>
      </c>
      <c r="N2294" s="97">
        <v>793651.22770000005</v>
      </c>
      <c r="O2294" s="97">
        <v>53.890470399999998</v>
      </c>
      <c r="P2294" s="97">
        <v>-7.3431442059999998</v>
      </c>
    </row>
    <row r="2295" spans="1:16" x14ac:dyDescent="0.3">
      <c r="A2295" s="97" t="s">
        <v>10845</v>
      </c>
      <c r="B2295" s="97" t="s">
        <v>10846</v>
      </c>
      <c r="C2295" s="97" t="s">
        <v>10847</v>
      </c>
      <c r="D2295" s="97" t="s">
        <v>9668</v>
      </c>
      <c r="E2295" s="97" t="s">
        <v>138</v>
      </c>
      <c r="F2295" s="97"/>
      <c r="G2295" s="97"/>
      <c r="H2295" s="97" t="s">
        <v>138</v>
      </c>
      <c r="I2295" s="97" t="s">
        <v>10848</v>
      </c>
      <c r="J2295" s="97" t="s">
        <v>347</v>
      </c>
      <c r="K2295" s="97">
        <v>169761.296</v>
      </c>
      <c r="L2295" s="97">
        <v>72637.843999999997</v>
      </c>
      <c r="M2295" s="97">
        <v>569717.84840000002</v>
      </c>
      <c r="N2295" s="97">
        <v>572699.7611</v>
      </c>
      <c r="O2295" s="97">
        <v>51.905619430000002</v>
      </c>
      <c r="P2295" s="97">
        <v>-8.4400848409999991</v>
      </c>
    </row>
    <row r="2296" spans="1:16" x14ac:dyDescent="0.3">
      <c r="A2296" s="97" t="s">
        <v>10849</v>
      </c>
      <c r="B2296" s="97" t="s">
        <v>10850</v>
      </c>
      <c r="C2296" s="97" t="s">
        <v>10851</v>
      </c>
      <c r="D2296" s="97" t="s">
        <v>10852</v>
      </c>
      <c r="E2296" s="97" t="s">
        <v>274</v>
      </c>
      <c r="F2296" s="97" t="s">
        <v>275</v>
      </c>
      <c r="G2296" s="97"/>
      <c r="H2296" s="97" t="s">
        <v>276</v>
      </c>
      <c r="I2296" s="97" t="s">
        <v>10853</v>
      </c>
      <c r="J2296" s="97" t="s">
        <v>278</v>
      </c>
      <c r="K2296" s="97">
        <v>257570.04699999999</v>
      </c>
      <c r="L2296" s="97">
        <v>259803.06299999999</v>
      </c>
      <c r="M2296" s="97">
        <v>657508.69160000002</v>
      </c>
      <c r="N2296" s="97">
        <v>759824.19090000005</v>
      </c>
      <c r="O2296" s="97">
        <v>53.585134009999997</v>
      </c>
      <c r="P2296" s="97">
        <v>-7.1314641659999998</v>
      </c>
    </row>
    <row r="2297" spans="1:16" x14ac:dyDescent="0.3">
      <c r="A2297" s="97" t="s">
        <v>10854</v>
      </c>
      <c r="B2297" s="97" t="s">
        <v>10855</v>
      </c>
      <c r="C2297" s="97" t="s">
        <v>10856</v>
      </c>
      <c r="D2297" s="97" t="s">
        <v>10857</v>
      </c>
      <c r="E2297" s="97" t="s">
        <v>546</v>
      </c>
      <c r="F2297" s="97"/>
      <c r="G2297" s="97"/>
      <c r="H2297" s="97" t="s">
        <v>546</v>
      </c>
      <c r="I2297" s="97" t="s">
        <v>10858</v>
      </c>
      <c r="J2297" s="97" t="s">
        <v>548</v>
      </c>
      <c r="K2297" s="97">
        <v>166575</v>
      </c>
      <c r="L2297" s="97">
        <v>339672.8</v>
      </c>
      <c r="M2297" s="97">
        <v>566533.67420000001</v>
      </c>
      <c r="N2297" s="97">
        <v>839677.20380000002</v>
      </c>
      <c r="O2297" s="97">
        <v>54.304751199999998</v>
      </c>
      <c r="P2297" s="97">
        <v>-8.5142029319999999</v>
      </c>
    </row>
    <row r="2298" spans="1:16" x14ac:dyDescent="0.3">
      <c r="A2298" s="97" t="s">
        <v>10859</v>
      </c>
      <c r="B2298" s="97" t="s">
        <v>10860</v>
      </c>
      <c r="C2298" s="97" t="s">
        <v>10861</v>
      </c>
      <c r="D2298" s="97" t="s">
        <v>10862</v>
      </c>
      <c r="E2298" s="97" t="s">
        <v>10863</v>
      </c>
      <c r="F2298" s="97" t="s">
        <v>8114</v>
      </c>
      <c r="G2298" s="97" t="s">
        <v>8115</v>
      </c>
      <c r="H2298" s="97" t="s">
        <v>175</v>
      </c>
      <c r="I2298" s="97" t="s">
        <v>10864</v>
      </c>
      <c r="J2298" s="97" t="s">
        <v>184</v>
      </c>
      <c r="K2298" s="97">
        <v>308161.31300000002</v>
      </c>
      <c r="L2298" s="97">
        <v>228019.984</v>
      </c>
      <c r="M2298" s="97">
        <v>708088.89020000002</v>
      </c>
      <c r="N2298" s="97">
        <v>728047.6899</v>
      </c>
      <c r="O2298" s="97">
        <v>53.29169873</v>
      </c>
      <c r="P2298" s="97">
        <v>-6.3787314310000003</v>
      </c>
    </row>
    <row r="2299" spans="1:16" x14ac:dyDescent="0.3">
      <c r="A2299" s="97" t="s">
        <v>10865</v>
      </c>
      <c r="B2299" s="97" t="s">
        <v>10866</v>
      </c>
      <c r="C2299" s="97" t="s">
        <v>10867</v>
      </c>
      <c r="D2299" s="97" t="s">
        <v>10868</v>
      </c>
      <c r="E2299" s="97" t="s">
        <v>10661</v>
      </c>
      <c r="F2299" s="97" t="s">
        <v>10869</v>
      </c>
      <c r="G2299" s="97"/>
      <c r="H2299" s="97" t="s">
        <v>175</v>
      </c>
      <c r="I2299" s="97" t="s">
        <v>10870</v>
      </c>
      <c r="J2299" s="97" t="s">
        <v>198</v>
      </c>
      <c r="K2299" s="97">
        <v>315136.63299999997</v>
      </c>
      <c r="L2299" s="97">
        <v>239789.85500000001</v>
      </c>
      <c r="M2299" s="97">
        <v>715062.77020000003</v>
      </c>
      <c r="N2299" s="97">
        <v>739814.98820000002</v>
      </c>
      <c r="O2299" s="97">
        <v>53.395935119999997</v>
      </c>
      <c r="P2299" s="97">
        <v>-6.2699032109999999</v>
      </c>
    </row>
    <row r="2300" spans="1:16" x14ac:dyDescent="0.3">
      <c r="A2300" s="97" t="s">
        <v>10871</v>
      </c>
      <c r="B2300" s="97" t="s">
        <v>10872</v>
      </c>
      <c r="C2300" s="97" t="s">
        <v>10873</v>
      </c>
      <c r="D2300" s="97" t="s">
        <v>10874</v>
      </c>
      <c r="E2300" s="97" t="s">
        <v>10875</v>
      </c>
      <c r="F2300" s="97" t="s">
        <v>883</v>
      </c>
      <c r="G2300" s="97"/>
      <c r="H2300" s="97" t="s">
        <v>175</v>
      </c>
      <c r="I2300" s="97" t="s">
        <v>10876</v>
      </c>
      <c r="J2300" s="97" t="s">
        <v>198</v>
      </c>
      <c r="K2300" s="97">
        <v>315058.272</v>
      </c>
      <c r="L2300" s="97">
        <v>239754.70800000001</v>
      </c>
      <c r="M2300" s="97">
        <v>714984.42590000003</v>
      </c>
      <c r="N2300" s="97">
        <v>739779.84920000006</v>
      </c>
      <c r="O2300" s="97">
        <v>53.395636529999997</v>
      </c>
      <c r="P2300" s="97">
        <v>-6.2710934119999999</v>
      </c>
    </row>
    <row r="2301" spans="1:16" x14ac:dyDescent="0.3">
      <c r="A2301" s="97" t="s">
        <v>10877</v>
      </c>
      <c r="B2301" s="97" t="s">
        <v>10878</v>
      </c>
      <c r="C2301" s="97" t="s">
        <v>10879</v>
      </c>
      <c r="D2301" s="97" t="s">
        <v>10880</v>
      </c>
      <c r="E2301" s="97" t="s">
        <v>211</v>
      </c>
      <c r="F2301" s="97"/>
      <c r="G2301" s="97"/>
      <c r="H2301" s="97" t="s">
        <v>211</v>
      </c>
      <c r="I2301" s="97" t="s">
        <v>10881</v>
      </c>
      <c r="J2301" s="97" t="s">
        <v>213</v>
      </c>
      <c r="K2301" s="97">
        <v>250383.26</v>
      </c>
      <c r="L2301" s="97">
        <v>155876.66099999999</v>
      </c>
      <c r="M2301" s="97">
        <v>650322.89780000004</v>
      </c>
      <c r="N2301" s="97">
        <v>655920.2156</v>
      </c>
      <c r="O2301" s="97">
        <v>52.65213971</v>
      </c>
      <c r="P2301" s="97">
        <v>-7.2562703690000001</v>
      </c>
    </row>
    <row r="2302" spans="1:16" x14ac:dyDescent="0.3">
      <c r="A2302" s="97" t="s">
        <v>10882</v>
      </c>
      <c r="B2302" s="97" t="s">
        <v>10883</v>
      </c>
      <c r="C2302" s="97" t="s">
        <v>10884</v>
      </c>
      <c r="D2302" s="97" t="s">
        <v>8250</v>
      </c>
      <c r="E2302" s="97" t="s">
        <v>224</v>
      </c>
      <c r="F2302" s="97"/>
      <c r="G2302" s="97"/>
      <c r="H2302" s="97" t="s">
        <v>225</v>
      </c>
      <c r="I2302" s="97" t="s">
        <v>10885</v>
      </c>
      <c r="J2302" s="97" t="s">
        <v>227</v>
      </c>
      <c r="K2302" s="97">
        <v>306859.3</v>
      </c>
      <c r="L2302" s="97">
        <v>291645.5</v>
      </c>
      <c r="M2302" s="97">
        <v>706787.49589999998</v>
      </c>
      <c r="N2302" s="97">
        <v>791659.50540000002</v>
      </c>
      <c r="O2302" s="97">
        <v>53.863388280000002</v>
      </c>
      <c r="P2302" s="97">
        <v>-6.3764919320000004</v>
      </c>
    </row>
    <row r="2303" spans="1:16" x14ac:dyDescent="0.3">
      <c r="A2303" s="97" t="s">
        <v>10886</v>
      </c>
      <c r="B2303" s="97" t="s">
        <v>10887</v>
      </c>
      <c r="C2303" s="97" t="s">
        <v>10888</v>
      </c>
      <c r="D2303" s="97" t="s">
        <v>10889</v>
      </c>
      <c r="E2303" s="97" t="s">
        <v>223</v>
      </c>
      <c r="F2303" s="97" t="s">
        <v>224</v>
      </c>
      <c r="G2303" s="97"/>
      <c r="H2303" s="97" t="s">
        <v>225</v>
      </c>
      <c r="I2303" s="97" t="s">
        <v>10890</v>
      </c>
      <c r="J2303" s="97" t="s">
        <v>227</v>
      </c>
      <c r="K2303" s="97">
        <v>308340.03600000002</v>
      </c>
      <c r="L2303" s="97">
        <v>274732.12300000002</v>
      </c>
      <c r="M2303" s="97">
        <v>708267.82299999997</v>
      </c>
      <c r="N2303" s="97">
        <v>774749.76439999999</v>
      </c>
      <c r="O2303" s="97">
        <v>53.711188989999997</v>
      </c>
      <c r="P2303" s="97">
        <v>-6.3599326669999998</v>
      </c>
    </row>
    <row r="2304" spans="1:16" x14ac:dyDescent="0.3">
      <c r="A2304" s="97" t="s">
        <v>10891</v>
      </c>
      <c r="B2304" s="97" t="s">
        <v>10892</v>
      </c>
      <c r="C2304" s="97" t="s">
        <v>10893</v>
      </c>
      <c r="D2304" s="97" t="s">
        <v>10894</v>
      </c>
      <c r="E2304" s="97" t="s">
        <v>245</v>
      </c>
      <c r="F2304" s="97" t="s">
        <v>4773</v>
      </c>
      <c r="G2304" s="97"/>
      <c r="H2304" s="97" t="s">
        <v>247</v>
      </c>
      <c r="I2304" s="97" t="s">
        <v>10895</v>
      </c>
      <c r="J2304" s="97" t="s">
        <v>249</v>
      </c>
      <c r="K2304" s="97">
        <v>287301.75199999998</v>
      </c>
      <c r="L2304" s="97">
        <v>268400.41200000001</v>
      </c>
      <c r="M2304" s="97">
        <v>687234.03749999998</v>
      </c>
      <c r="N2304" s="97">
        <v>768419.5294</v>
      </c>
      <c r="O2304" s="97">
        <v>53.658255339999997</v>
      </c>
      <c r="P2304" s="97">
        <v>-6.6802328409999996</v>
      </c>
    </row>
    <row r="2305" spans="1:16" x14ac:dyDescent="0.3">
      <c r="A2305" s="97" t="s">
        <v>10896</v>
      </c>
      <c r="B2305" s="97" t="s">
        <v>5734</v>
      </c>
      <c r="C2305" s="97" t="s">
        <v>1671</v>
      </c>
      <c r="D2305" s="97" t="s">
        <v>4926</v>
      </c>
      <c r="E2305" s="97" t="s">
        <v>10098</v>
      </c>
      <c r="F2305" s="97" t="s">
        <v>10099</v>
      </c>
      <c r="G2305" s="97"/>
      <c r="H2305" s="97" t="s">
        <v>175</v>
      </c>
      <c r="I2305" s="97" t="s">
        <v>10897</v>
      </c>
      <c r="J2305" s="97" t="s">
        <v>184</v>
      </c>
      <c r="K2305" s="97">
        <v>307181.7</v>
      </c>
      <c r="L2305" s="97">
        <v>230887.6</v>
      </c>
      <c r="M2305" s="97">
        <v>707109.50349999999</v>
      </c>
      <c r="N2305" s="97">
        <v>730914.69330000004</v>
      </c>
      <c r="O2305" s="97">
        <v>53.317653049999997</v>
      </c>
      <c r="P2305" s="97">
        <v>-6.3924480069999996</v>
      </c>
    </row>
    <row r="2306" spans="1:16" x14ac:dyDescent="0.3">
      <c r="A2306" s="97" t="s">
        <v>10898</v>
      </c>
      <c r="B2306" s="97" t="s">
        <v>6309</v>
      </c>
      <c r="C2306" s="97" t="s">
        <v>10899</v>
      </c>
      <c r="D2306" s="97" t="s">
        <v>4926</v>
      </c>
      <c r="E2306" s="97" t="s">
        <v>10900</v>
      </c>
      <c r="F2306" s="97"/>
      <c r="G2306" s="97"/>
      <c r="H2306" s="97" t="s">
        <v>175</v>
      </c>
      <c r="I2306" s="97" t="s">
        <v>10901</v>
      </c>
      <c r="J2306" s="97" t="s">
        <v>184</v>
      </c>
      <c r="K2306" s="97">
        <v>307197.37400000001</v>
      </c>
      <c r="L2306" s="97">
        <v>230827.747</v>
      </c>
      <c r="M2306" s="97">
        <v>707125.17379999999</v>
      </c>
      <c r="N2306" s="97">
        <v>730854.85309999995</v>
      </c>
      <c r="O2306" s="97">
        <v>53.31711232</v>
      </c>
      <c r="P2306" s="97">
        <v>-6.392233128</v>
      </c>
    </row>
    <row r="2307" spans="1:16" x14ac:dyDescent="0.3">
      <c r="A2307" s="97" t="s">
        <v>10902</v>
      </c>
      <c r="B2307" s="97" t="s">
        <v>6618</v>
      </c>
      <c r="C2307" s="97" t="s">
        <v>10903</v>
      </c>
      <c r="D2307" s="97" t="s">
        <v>10904</v>
      </c>
      <c r="E2307" s="97" t="s">
        <v>10905</v>
      </c>
      <c r="F2307" s="97" t="s">
        <v>414</v>
      </c>
      <c r="G2307" s="97"/>
      <c r="H2307" s="97" t="s">
        <v>225</v>
      </c>
      <c r="I2307" s="97" t="s">
        <v>10906</v>
      </c>
      <c r="J2307" s="97" t="s">
        <v>227</v>
      </c>
      <c r="K2307" s="97">
        <v>308611.21899999998</v>
      </c>
      <c r="L2307" s="97">
        <v>281936.46899999998</v>
      </c>
      <c r="M2307" s="97">
        <v>708538.98589999997</v>
      </c>
      <c r="N2307" s="97">
        <v>781952.55680000002</v>
      </c>
      <c r="O2307" s="97">
        <v>53.775832639999997</v>
      </c>
      <c r="P2307" s="97">
        <v>-6.353298659</v>
      </c>
    </row>
    <row r="2308" spans="1:16" x14ac:dyDescent="0.3">
      <c r="A2308" s="97" t="s">
        <v>10907</v>
      </c>
      <c r="B2308" s="97" t="s">
        <v>10908</v>
      </c>
      <c r="C2308" s="97" t="s">
        <v>10909</v>
      </c>
      <c r="D2308" s="97" t="s">
        <v>10910</v>
      </c>
      <c r="E2308" s="97" t="s">
        <v>10911</v>
      </c>
      <c r="F2308" s="97" t="s">
        <v>1292</v>
      </c>
      <c r="G2308" s="97" t="s">
        <v>137</v>
      </c>
      <c r="H2308" s="97" t="s">
        <v>138</v>
      </c>
      <c r="I2308" s="97" t="s">
        <v>10912</v>
      </c>
      <c r="J2308" s="97" t="s">
        <v>140</v>
      </c>
      <c r="K2308" s="97">
        <v>130265.92200000001</v>
      </c>
      <c r="L2308" s="97">
        <v>45860.866999999998</v>
      </c>
      <c r="M2308" s="97">
        <v>530230.8334</v>
      </c>
      <c r="N2308" s="97">
        <v>545928.76610000001</v>
      </c>
      <c r="O2308" s="97">
        <v>51.66145977</v>
      </c>
      <c r="P2308" s="97">
        <v>-9.0084931580000003</v>
      </c>
    </row>
    <row r="2309" spans="1:16" x14ac:dyDescent="0.3">
      <c r="A2309" s="97" t="s">
        <v>10913</v>
      </c>
      <c r="B2309" s="97" t="s">
        <v>10914</v>
      </c>
      <c r="C2309" s="97" t="s">
        <v>10915</v>
      </c>
      <c r="D2309" s="97" t="s">
        <v>10916</v>
      </c>
      <c r="E2309" s="97" t="s">
        <v>3744</v>
      </c>
      <c r="F2309" s="97"/>
      <c r="G2309" s="97"/>
      <c r="H2309" s="97" t="s">
        <v>307</v>
      </c>
      <c r="I2309" s="97" t="s">
        <v>10917</v>
      </c>
      <c r="J2309" s="97" t="s">
        <v>315</v>
      </c>
      <c r="K2309" s="97">
        <v>132464.65599999999</v>
      </c>
      <c r="L2309" s="97">
        <v>226158.875</v>
      </c>
      <c r="M2309" s="97">
        <v>532430.07259999996</v>
      </c>
      <c r="N2309" s="97">
        <v>726187.92139999999</v>
      </c>
      <c r="O2309" s="97">
        <v>53.28169999</v>
      </c>
      <c r="P2309" s="97">
        <v>-9.0132483570000002</v>
      </c>
    </row>
    <row r="2310" spans="1:16" x14ac:dyDescent="0.3">
      <c r="A2310" s="97" t="s">
        <v>10918</v>
      </c>
      <c r="B2310" s="97" t="s">
        <v>10919</v>
      </c>
      <c r="C2310" s="97" t="s">
        <v>10920</v>
      </c>
      <c r="D2310" s="97" t="s">
        <v>10921</v>
      </c>
      <c r="E2310" s="97" t="s">
        <v>307</v>
      </c>
      <c r="F2310" s="97"/>
      <c r="G2310" s="97"/>
      <c r="H2310" s="97" t="s">
        <v>307</v>
      </c>
      <c r="I2310" s="97" t="s">
        <v>10922</v>
      </c>
      <c r="J2310" s="97" t="s">
        <v>315</v>
      </c>
      <c r="K2310" s="97">
        <v>132473.859</v>
      </c>
      <c r="L2310" s="97">
        <v>226186.016</v>
      </c>
      <c r="M2310" s="97">
        <v>532439.27379999997</v>
      </c>
      <c r="N2310" s="97">
        <v>726215.05649999995</v>
      </c>
      <c r="O2310" s="97">
        <v>53.28194499</v>
      </c>
      <c r="P2310" s="97">
        <v>-9.0131161720000001</v>
      </c>
    </row>
    <row r="2311" spans="1:16" x14ac:dyDescent="0.3">
      <c r="A2311" s="97" t="s">
        <v>10923</v>
      </c>
      <c r="B2311" s="97" t="s">
        <v>1913</v>
      </c>
      <c r="C2311" s="97" t="s">
        <v>10924</v>
      </c>
      <c r="D2311" s="97" t="s">
        <v>10925</v>
      </c>
      <c r="E2311" s="97" t="s">
        <v>693</v>
      </c>
      <c r="F2311" s="97" t="s">
        <v>694</v>
      </c>
      <c r="G2311" s="97"/>
      <c r="H2311" s="97" t="s">
        <v>437</v>
      </c>
      <c r="I2311" s="97" t="s">
        <v>10926</v>
      </c>
      <c r="J2311" s="97" t="s">
        <v>439</v>
      </c>
      <c r="K2311" s="97">
        <v>211330.40599999999</v>
      </c>
      <c r="L2311" s="97">
        <v>438653.15600000002</v>
      </c>
      <c r="M2311" s="97">
        <v>611279.96239999996</v>
      </c>
      <c r="N2311" s="97">
        <v>938635.99540000001</v>
      </c>
      <c r="O2311" s="97">
        <v>55.19484499</v>
      </c>
      <c r="P2311" s="97">
        <v>-7.8228430619999996</v>
      </c>
    </row>
    <row r="2312" spans="1:16" x14ac:dyDescent="0.3">
      <c r="A2312" s="97" t="s">
        <v>10927</v>
      </c>
      <c r="B2312" s="97" t="s">
        <v>10928</v>
      </c>
      <c r="C2312" s="97" t="s">
        <v>10929</v>
      </c>
      <c r="D2312" s="97" t="s">
        <v>10930</v>
      </c>
      <c r="E2312" s="97" t="s">
        <v>158</v>
      </c>
      <c r="F2312" s="97"/>
      <c r="G2312" s="97"/>
      <c r="H2312" s="97" t="s">
        <v>159</v>
      </c>
      <c r="I2312" s="97" t="s">
        <v>10931</v>
      </c>
      <c r="J2312" s="97" t="s">
        <v>161</v>
      </c>
      <c r="K2312" s="97">
        <v>207314.68</v>
      </c>
      <c r="L2312" s="97">
        <v>140512.06700000001</v>
      </c>
      <c r="M2312" s="97">
        <v>607263.51150000002</v>
      </c>
      <c r="N2312" s="97">
        <v>640559.16209999996</v>
      </c>
      <c r="O2312" s="97">
        <v>52.516358619999998</v>
      </c>
      <c r="P2312" s="97">
        <v>-7.8929834630000002</v>
      </c>
    </row>
    <row r="2313" spans="1:16" x14ac:dyDescent="0.3">
      <c r="A2313" s="97" t="s">
        <v>10932</v>
      </c>
      <c r="B2313" s="97" t="s">
        <v>10933</v>
      </c>
      <c r="C2313" s="97" t="s">
        <v>10934</v>
      </c>
      <c r="D2313" s="97" t="s">
        <v>10935</v>
      </c>
      <c r="E2313" s="97" t="s">
        <v>138</v>
      </c>
      <c r="F2313" s="97"/>
      <c r="G2313" s="97"/>
      <c r="H2313" s="97" t="s">
        <v>138</v>
      </c>
      <c r="I2313" s="97" t="s">
        <v>10936</v>
      </c>
      <c r="J2313" s="97" t="s">
        <v>347</v>
      </c>
      <c r="K2313" s="97">
        <v>170552.89</v>
      </c>
      <c r="L2313" s="97">
        <v>70785.074999999997</v>
      </c>
      <c r="M2313" s="97">
        <v>570509.26190000004</v>
      </c>
      <c r="N2313" s="97">
        <v>570847.38679999998</v>
      </c>
      <c r="O2313" s="97">
        <v>51.889011089999997</v>
      </c>
      <c r="P2313" s="97">
        <v>-8.4284253309999997</v>
      </c>
    </row>
    <row r="2314" spans="1:16" x14ac:dyDescent="0.3">
      <c r="A2314" s="97" t="s">
        <v>10937</v>
      </c>
      <c r="B2314" s="97" t="s">
        <v>10938</v>
      </c>
      <c r="C2314" s="97" t="s">
        <v>10939</v>
      </c>
      <c r="D2314" s="97" t="s">
        <v>10940</v>
      </c>
      <c r="E2314" s="97" t="s">
        <v>10941</v>
      </c>
      <c r="F2314" s="97" t="s">
        <v>9052</v>
      </c>
      <c r="G2314" s="97"/>
      <c r="H2314" s="97" t="s">
        <v>138</v>
      </c>
      <c r="I2314" s="97" t="s">
        <v>10942</v>
      </c>
      <c r="J2314" s="97" t="s">
        <v>347</v>
      </c>
      <c r="K2314" s="97">
        <v>170526.54699999999</v>
      </c>
      <c r="L2314" s="97">
        <v>70832.012000000002</v>
      </c>
      <c r="M2314" s="97">
        <v>570482.92480000004</v>
      </c>
      <c r="N2314" s="97">
        <v>570894.3138</v>
      </c>
      <c r="O2314" s="97">
        <v>51.889431520000002</v>
      </c>
      <c r="P2314" s="97">
        <v>-8.4288119449999996</v>
      </c>
    </row>
    <row r="2315" spans="1:16" x14ac:dyDescent="0.3">
      <c r="A2315" s="97" t="s">
        <v>10943</v>
      </c>
      <c r="B2315" s="97" t="s">
        <v>10944</v>
      </c>
      <c r="C2315" s="97" t="s">
        <v>10945</v>
      </c>
      <c r="D2315" s="97" t="s">
        <v>10946</v>
      </c>
      <c r="E2315" s="97" t="s">
        <v>729</v>
      </c>
      <c r="F2315" s="97"/>
      <c r="G2315" s="97"/>
      <c r="H2315" s="97" t="s">
        <v>612</v>
      </c>
      <c r="I2315" s="97" t="s">
        <v>10947</v>
      </c>
      <c r="J2315" s="97" t="s">
        <v>614</v>
      </c>
      <c r="K2315" s="97">
        <v>134129.13800000001</v>
      </c>
      <c r="L2315" s="97">
        <v>178868.16699999999</v>
      </c>
      <c r="M2315" s="97">
        <v>534093.94090000005</v>
      </c>
      <c r="N2315" s="97">
        <v>678907.39390000002</v>
      </c>
      <c r="O2315" s="97">
        <v>52.857045499999998</v>
      </c>
      <c r="P2315" s="97">
        <v>-8.9786222860000002</v>
      </c>
    </row>
    <row r="2316" spans="1:16" x14ac:dyDescent="0.3">
      <c r="A2316" s="97" t="s">
        <v>10948</v>
      </c>
      <c r="B2316" s="97" t="s">
        <v>10949</v>
      </c>
      <c r="C2316" s="97" t="s">
        <v>10950</v>
      </c>
      <c r="D2316" s="97" t="s">
        <v>6024</v>
      </c>
      <c r="E2316" s="97" t="s">
        <v>1610</v>
      </c>
      <c r="F2316" s="97"/>
      <c r="G2316" s="97"/>
      <c r="H2316" s="97" t="s">
        <v>437</v>
      </c>
      <c r="I2316" s="97" t="s">
        <v>10951</v>
      </c>
      <c r="J2316" s="97" t="s">
        <v>439</v>
      </c>
      <c r="K2316" s="97">
        <v>217337.875</v>
      </c>
      <c r="L2316" s="97">
        <v>423476.34399999998</v>
      </c>
      <c r="M2316" s="97">
        <v>617286.05689999997</v>
      </c>
      <c r="N2316" s="97">
        <v>923462.42150000005</v>
      </c>
      <c r="O2316" s="97">
        <v>55.05834978</v>
      </c>
      <c r="P2316" s="97">
        <v>-7.7294388280000002</v>
      </c>
    </row>
    <row r="2317" spans="1:16" x14ac:dyDescent="0.3">
      <c r="A2317" s="97" t="s">
        <v>10952</v>
      </c>
      <c r="B2317" s="97" t="s">
        <v>10953</v>
      </c>
      <c r="C2317" s="97" t="s">
        <v>10954</v>
      </c>
      <c r="D2317" s="97" t="s">
        <v>10955</v>
      </c>
      <c r="E2317" s="97" t="s">
        <v>10956</v>
      </c>
      <c r="F2317" s="97" t="s">
        <v>514</v>
      </c>
      <c r="G2317" s="97"/>
      <c r="H2317" s="97" t="s">
        <v>515</v>
      </c>
      <c r="I2317" s="97" t="s">
        <v>10957</v>
      </c>
      <c r="J2317" s="97" t="s">
        <v>517</v>
      </c>
      <c r="K2317" s="97">
        <v>297104.23700000002</v>
      </c>
      <c r="L2317" s="97">
        <v>140580.78899999999</v>
      </c>
      <c r="M2317" s="97">
        <v>697033.73080000002</v>
      </c>
      <c r="N2317" s="97">
        <v>640627.38899999997</v>
      </c>
      <c r="O2317" s="97">
        <v>52.508387319999997</v>
      </c>
      <c r="P2317" s="97">
        <v>-6.5705795849999999</v>
      </c>
    </row>
    <row r="2318" spans="1:16" x14ac:dyDescent="0.3">
      <c r="A2318" s="97" t="s">
        <v>10958</v>
      </c>
      <c r="B2318" s="97" t="s">
        <v>10959</v>
      </c>
      <c r="C2318" s="97" t="s">
        <v>10960</v>
      </c>
      <c r="D2318" s="97" t="s">
        <v>10961</v>
      </c>
      <c r="E2318" s="97" t="s">
        <v>10962</v>
      </c>
      <c r="F2318" s="97" t="s">
        <v>307</v>
      </c>
      <c r="G2318" s="97"/>
      <c r="H2318" s="97" t="s">
        <v>307</v>
      </c>
      <c r="I2318" s="97" t="s">
        <v>10963</v>
      </c>
      <c r="J2318" s="97" t="s">
        <v>315</v>
      </c>
      <c r="K2318" s="97">
        <v>128254.5</v>
      </c>
      <c r="L2318" s="97">
        <v>224719.74299999999</v>
      </c>
      <c r="M2318" s="97">
        <v>528220.81590000005</v>
      </c>
      <c r="N2318" s="97">
        <v>724749.12219999998</v>
      </c>
      <c r="O2318" s="97">
        <v>53.268218820000001</v>
      </c>
      <c r="P2318" s="97">
        <v>-9.0760318980000001</v>
      </c>
    </row>
    <row r="2319" spans="1:16" x14ac:dyDescent="0.3">
      <c r="A2319" s="97" t="s">
        <v>10964</v>
      </c>
      <c r="B2319" s="97" t="s">
        <v>10965</v>
      </c>
      <c r="C2319" s="97" t="s">
        <v>10966</v>
      </c>
      <c r="D2319" s="97" t="s">
        <v>10459</v>
      </c>
      <c r="E2319" s="97" t="s">
        <v>2068</v>
      </c>
      <c r="F2319" s="97"/>
      <c r="G2319" s="97"/>
      <c r="H2319" s="97" t="s">
        <v>175</v>
      </c>
      <c r="I2319" s="97" t="s">
        <v>10967</v>
      </c>
      <c r="J2319" s="97" t="s">
        <v>198</v>
      </c>
      <c r="K2319" s="97">
        <v>315344.53100000002</v>
      </c>
      <c r="L2319" s="97">
        <v>238988.84400000001</v>
      </c>
      <c r="M2319" s="97">
        <v>715270.61910000001</v>
      </c>
      <c r="N2319" s="97">
        <v>739014.14870000002</v>
      </c>
      <c r="O2319" s="97">
        <v>53.388696070000002</v>
      </c>
      <c r="P2319" s="97">
        <v>-6.2670718360000004</v>
      </c>
    </row>
    <row r="2320" spans="1:16" x14ac:dyDescent="0.3">
      <c r="A2320" s="97" t="s">
        <v>10968</v>
      </c>
      <c r="B2320" s="97" t="s">
        <v>10781</v>
      </c>
      <c r="C2320" s="97" t="s">
        <v>10969</v>
      </c>
      <c r="D2320" s="97" t="s">
        <v>10970</v>
      </c>
      <c r="E2320" s="97" t="s">
        <v>389</v>
      </c>
      <c r="F2320" s="97"/>
      <c r="G2320" s="97"/>
      <c r="H2320" s="97" t="s">
        <v>389</v>
      </c>
      <c r="I2320" s="97" t="s">
        <v>10971</v>
      </c>
      <c r="J2320" s="97" t="s">
        <v>2218</v>
      </c>
      <c r="K2320" s="97">
        <v>260809.61300000001</v>
      </c>
      <c r="L2320" s="97">
        <v>112177.102</v>
      </c>
      <c r="M2320" s="97">
        <v>660746.77159999998</v>
      </c>
      <c r="N2320" s="97">
        <v>612230.01320000004</v>
      </c>
      <c r="O2320" s="97">
        <v>52.258420729999997</v>
      </c>
      <c r="P2320" s="97">
        <v>-7.1101834830000001</v>
      </c>
    </row>
    <row r="2321" spans="1:16" x14ac:dyDescent="0.3">
      <c r="A2321" s="97" t="s">
        <v>10972</v>
      </c>
      <c r="B2321" s="97" t="s">
        <v>10973</v>
      </c>
      <c r="C2321" s="97" t="s">
        <v>10974</v>
      </c>
      <c r="D2321" s="97" t="s">
        <v>10482</v>
      </c>
      <c r="E2321" s="97" t="s">
        <v>418</v>
      </c>
      <c r="F2321" s="97" t="s">
        <v>224</v>
      </c>
      <c r="G2321" s="97"/>
      <c r="H2321" s="97" t="s">
        <v>225</v>
      </c>
      <c r="I2321" s="97" t="s">
        <v>10975</v>
      </c>
      <c r="J2321" s="97" t="s">
        <v>227</v>
      </c>
      <c r="K2321" s="97">
        <v>303947.89500000002</v>
      </c>
      <c r="L2321" s="97">
        <v>307500.57</v>
      </c>
      <c r="M2321" s="97">
        <v>703876.80240000004</v>
      </c>
      <c r="N2321" s="97">
        <v>807511.17489999998</v>
      </c>
      <c r="O2321" s="97">
        <v>54.006367969999999</v>
      </c>
      <c r="P2321" s="97">
        <v>-6.4153377889999996</v>
      </c>
    </row>
    <row r="2322" spans="1:16" x14ac:dyDescent="0.3">
      <c r="A2322" s="97" t="s">
        <v>10976</v>
      </c>
      <c r="B2322" s="97" t="s">
        <v>10977</v>
      </c>
      <c r="C2322" s="97" t="s">
        <v>10978</v>
      </c>
      <c r="D2322" s="97" t="s">
        <v>10482</v>
      </c>
      <c r="E2322" s="97" t="s">
        <v>10979</v>
      </c>
      <c r="F2322" s="97" t="s">
        <v>224</v>
      </c>
      <c r="G2322" s="97"/>
      <c r="H2322" s="97" t="s">
        <v>225</v>
      </c>
      <c r="I2322" s="97" t="s">
        <v>10980</v>
      </c>
      <c r="J2322" s="97" t="s">
        <v>227</v>
      </c>
      <c r="K2322" s="97">
        <v>303947.89500000002</v>
      </c>
      <c r="L2322" s="97">
        <v>307500.57</v>
      </c>
      <c r="M2322" s="97">
        <v>703876.80240000004</v>
      </c>
      <c r="N2322" s="97">
        <v>807511.17489999998</v>
      </c>
      <c r="O2322" s="97">
        <v>54.006367969999999</v>
      </c>
      <c r="P2322" s="97">
        <v>-6.4153377889999996</v>
      </c>
    </row>
    <row r="2323" spans="1:16" x14ac:dyDescent="0.3">
      <c r="A2323" s="97" t="s">
        <v>10981</v>
      </c>
      <c r="B2323" s="97" t="s">
        <v>10982</v>
      </c>
      <c r="C2323" s="97" t="s">
        <v>10983</v>
      </c>
      <c r="D2323" s="97" t="s">
        <v>10984</v>
      </c>
      <c r="E2323" s="97" t="s">
        <v>2736</v>
      </c>
      <c r="F2323" s="97"/>
      <c r="G2323" s="97"/>
      <c r="H2323" s="97" t="s">
        <v>466</v>
      </c>
      <c r="I2323" s="97" t="s">
        <v>10985</v>
      </c>
      <c r="J2323" s="97" t="s">
        <v>468</v>
      </c>
      <c r="K2323" s="97">
        <v>114024.406</v>
      </c>
      <c r="L2323" s="97">
        <v>289420.15600000002</v>
      </c>
      <c r="M2323" s="97">
        <v>513994.13540000003</v>
      </c>
      <c r="N2323" s="97">
        <v>789435.6692</v>
      </c>
      <c r="O2323" s="97">
        <v>53.847267289999998</v>
      </c>
      <c r="P2323" s="97">
        <v>-9.3070402889999997</v>
      </c>
    </row>
    <row r="2324" spans="1:16" x14ac:dyDescent="0.3">
      <c r="A2324" s="97" t="s">
        <v>10986</v>
      </c>
      <c r="B2324" s="97" t="s">
        <v>10987</v>
      </c>
      <c r="C2324" s="97" t="s">
        <v>10987</v>
      </c>
      <c r="D2324" s="97" t="s">
        <v>10988</v>
      </c>
      <c r="E2324" s="97" t="s">
        <v>934</v>
      </c>
      <c r="F2324" s="97" t="s">
        <v>137</v>
      </c>
      <c r="G2324" s="97"/>
      <c r="H2324" s="97" t="s">
        <v>138</v>
      </c>
      <c r="I2324" s="97" t="s">
        <v>10989</v>
      </c>
      <c r="J2324" s="97" t="s">
        <v>140</v>
      </c>
      <c r="K2324" s="97">
        <v>148261.25</v>
      </c>
      <c r="L2324" s="97">
        <v>39771.785000000003</v>
      </c>
      <c r="M2324" s="97">
        <v>548222.25309999997</v>
      </c>
      <c r="N2324" s="97">
        <v>539840.897</v>
      </c>
      <c r="O2324" s="97">
        <v>51.608682270000003</v>
      </c>
      <c r="P2324" s="97">
        <v>-8.7475601940000001</v>
      </c>
    </row>
    <row r="2325" spans="1:16" x14ac:dyDescent="0.3">
      <c r="A2325" s="97" t="s">
        <v>10990</v>
      </c>
      <c r="B2325" s="97" t="s">
        <v>10991</v>
      </c>
      <c r="C2325" s="97" t="s">
        <v>10992</v>
      </c>
      <c r="D2325" s="97" t="s">
        <v>10993</v>
      </c>
      <c r="E2325" s="97" t="s">
        <v>418</v>
      </c>
      <c r="F2325" s="97" t="s">
        <v>224</v>
      </c>
      <c r="G2325" s="97"/>
      <c r="H2325" s="97" t="s">
        <v>123</v>
      </c>
      <c r="I2325" s="97" t="s">
        <v>10994</v>
      </c>
      <c r="J2325" s="97" t="s">
        <v>125</v>
      </c>
      <c r="K2325" s="97">
        <v>293233.90600000002</v>
      </c>
      <c r="L2325" s="97">
        <v>306929.625</v>
      </c>
      <c r="M2325" s="97">
        <v>693165.11849999998</v>
      </c>
      <c r="N2325" s="97">
        <v>806940.40989999997</v>
      </c>
      <c r="O2325" s="97">
        <v>54.003283379999999</v>
      </c>
      <c r="P2325" s="97">
        <v>-6.5788627980000003</v>
      </c>
    </row>
    <row r="2326" spans="1:16" x14ac:dyDescent="0.3">
      <c r="A2326" s="97" t="s">
        <v>10995</v>
      </c>
      <c r="B2326" s="97" t="s">
        <v>10996</v>
      </c>
      <c r="C2326" s="97" t="s">
        <v>10996</v>
      </c>
      <c r="D2326" s="97" t="s">
        <v>10997</v>
      </c>
      <c r="E2326" s="97" t="s">
        <v>10998</v>
      </c>
      <c r="F2326" s="97" t="s">
        <v>436</v>
      </c>
      <c r="G2326" s="97"/>
      <c r="H2326" s="97" t="s">
        <v>437</v>
      </c>
      <c r="I2326" s="97" t="s">
        <v>10999</v>
      </c>
      <c r="J2326" s="97" t="s">
        <v>439</v>
      </c>
      <c r="K2326" s="97">
        <v>212710.266</v>
      </c>
      <c r="L2326" s="97">
        <v>435873.75</v>
      </c>
      <c r="M2326" s="97">
        <v>612659.51040000003</v>
      </c>
      <c r="N2326" s="97">
        <v>935857.18090000004</v>
      </c>
      <c r="O2326" s="97">
        <v>55.169846399999997</v>
      </c>
      <c r="P2326" s="97">
        <v>-7.8013010249999999</v>
      </c>
    </row>
    <row r="2327" spans="1:16" x14ac:dyDescent="0.3">
      <c r="A2327" s="97" t="s">
        <v>11000</v>
      </c>
      <c r="B2327" s="97" t="s">
        <v>11001</v>
      </c>
      <c r="C2327" s="97" t="s">
        <v>11002</v>
      </c>
      <c r="D2327" s="97" t="s">
        <v>11003</v>
      </c>
      <c r="E2327" s="97" t="s">
        <v>245</v>
      </c>
      <c r="F2327" s="97" t="s">
        <v>246</v>
      </c>
      <c r="G2327" s="97"/>
      <c r="H2327" s="97" t="s">
        <v>247</v>
      </c>
      <c r="I2327" s="97" t="s">
        <v>11004</v>
      </c>
      <c r="J2327" s="97" t="s">
        <v>249</v>
      </c>
      <c r="K2327" s="97">
        <v>285190.46899999998</v>
      </c>
      <c r="L2327" s="97">
        <v>276563.40600000002</v>
      </c>
      <c r="M2327" s="97">
        <v>685123.25269999995</v>
      </c>
      <c r="N2327" s="97">
        <v>776580.77599999995</v>
      </c>
      <c r="O2327" s="97">
        <v>53.731924640000003</v>
      </c>
      <c r="P2327" s="97">
        <v>-6.7099177970000001</v>
      </c>
    </row>
    <row r="2328" spans="1:16" x14ac:dyDescent="0.3">
      <c r="A2328" s="97" t="s">
        <v>11005</v>
      </c>
      <c r="B2328" s="97" t="s">
        <v>2597</v>
      </c>
      <c r="C2328" s="97" t="s">
        <v>2597</v>
      </c>
      <c r="D2328" s="97" t="s">
        <v>11006</v>
      </c>
      <c r="E2328" s="97" t="s">
        <v>1394</v>
      </c>
      <c r="F2328" s="97"/>
      <c r="G2328" s="97"/>
      <c r="H2328" s="97" t="s">
        <v>334</v>
      </c>
      <c r="I2328" s="97" t="s">
        <v>11007</v>
      </c>
      <c r="J2328" s="97" t="s">
        <v>336</v>
      </c>
      <c r="K2328" s="97">
        <v>195639.5</v>
      </c>
      <c r="L2328" s="97">
        <v>338840.43800000002</v>
      </c>
      <c r="M2328" s="97">
        <v>595591.90769999998</v>
      </c>
      <c r="N2328" s="97">
        <v>838844.86659999995</v>
      </c>
      <c r="O2328" s="97">
        <v>54.298349119999997</v>
      </c>
      <c r="P2328" s="97">
        <v>-8.0677186029999994</v>
      </c>
    </row>
    <row r="2329" spans="1:16" x14ac:dyDescent="0.3">
      <c r="A2329" s="97" t="s">
        <v>11008</v>
      </c>
      <c r="B2329" s="97" t="s">
        <v>11009</v>
      </c>
      <c r="C2329" s="97" t="s">
        <v>11009</v>
      </c>
      <c r="D2329" s="97" t="s">
        <v>1858</v>
      </c>
      <c r="E2329" s="97" t="s">
        <v>719</v>
      </c>
      <c r="F2329" s="97"/>
      <c r="G2329" s="97"/>
      <c r="H2329" s="97" t="s">
        <v>138</v>
      </c>
      <c r="I2329" s="97" t="s">
        <v>11010</v>
      </c>
      <c r="J2329" s="97" t="s">
        <v>140</v>
      </c>
      <c r="K2329" s="97">
        <v>155805.46900000001</v>
      </c>
      <c r="L2329" s="97">
        <v>97720.976999999999</v>
      </c>
      <c r="M2329" s="97">
        <v>555765.16310000001</v>
      </c>
      <c r="N2329" s="97">
        <v>597777.5675</v>
      </c>
      <c r="O2329" s="97">
        <v>52.130095599999997</v>
      </c>
      <c r="P2329" s="97">
        <v>-8.6460840700000006</v>
      </c>
    </row>
    <row r="2330" spans="1:16" x14ac:dyDescent="0.3">
      <c r="A2330" s="97" t="s">
        <v>11011</v>
      </c>
      <c r="B2330" s="97" t="s">
        <v>11012</v>
      </c>
      <c r="C2330" s="97" t="s">
        <v>11013</v>
      </c>
      <c r="D2330" s="97" t="s">
        <v>11014</v>
      </c>
      <c r="E2330" s="97" t="s">
        <v>11015</v>
      </c>
      <c r="F2330" s="97" t="s">
        <v>320</v>
      </c>
      <c r="G2330" s="97"/>
      <c r="H2330" s="97" t="s">
        <v>321</v>
      </c>
      <c r="I2330" s="97" t="s">
        <v>11016</v>
      </c>
      <c r="J2330" s="97" t="s">
        <v>323</v>
      </c>
      <c r="K2330" s="97">
        <v>194848</v>
      </c>
      <c r="L2330" s="97">
        <v>314390.34399999998</v>
      </c>
      <c r="M2330" s="97">
        <v>594800.44810000004</v>
      </c>
      <c r="N2330" s="97">
        <v>814400.04500000004</v>
      </c>
      <c r="O2330" s="97">
        <v>54.07868912</v>
      </c>
      <c r="P2330" s="97">
        <v>-8.0794549480000004</v>
      </c>
    </row>
    <row r="2331" spans="1:16" x14ac:dyDescent="0.3">
      <c r="A2331" s="97" t="s">
        <v>11017</v>
      </c>
      <c r="B2331" s="97" t="s">
        <v>5126</v>
      </c>
      <c r="C2331" s="97" t="s">
        <v>11018</v>
      </c>
      <c r="D2331" s="97" t="s">
        <v>11019</v>
      </c>
      <c r="E2331" s="97" t="s">
        <v>1034</v>
      </c>
      <c r="F2331" s="97" t="s">
        <v>182</v>
      </c>
      <c r="G2331" s="97"/>
      <c r="H2331" s="97" t="s">
        <v>175</v>
      </c>
      <c r="I2331" s="97" t="s">
        <v>11020</v>
      </c>
      <c r="J2331" s="97" t="s">
        <v>659</v>
      </c>
      <c r="K2331" s="97">
        <v>321781.59600000002</v>
      </c>
      <c r="L2331" s="97">
        <v>227067.33</v>
      </c>
      <c r="M2331" s="97">
        <v>721706.23419999995</v>
      </c>
      <c r="N2331" s="97">
        <v>727095.16870000004</v>
      </c>
      <c r="O2331" s="97">
        <v>53.280192300000003</v>
      </c>
      <c r="P2331" s="97">
        <v>-6.174951364</v>
      </c>
    </row>
    <row r="2332" spans="1:16" x14ac:dyDescent="0.3">
      <c r="A2332" s="97" t="s">
        <v>11021</v>
      </c>
      <c r="B2332" s="97" t="s">
        <v>11022</v>
      </c>
      <c r="C2332" s="97" t="s">
        <v>11023</v>
      </c>
      <c r="D2332" s="97" t="s">
        <v>11024</v>
      </c>
      <c r="E2332" s="97" t="s">
        <v>4368</v>
      </c>
      <c r="F2332" s="97" t="s">
        <v>657</v>
      </c>
      <c r="G2332" s="97"/>
      <c r="H2332" s="97" t="s">
        <v>175</v>
      </c>
      <c r="I2332" s="97" t="s">
        <v>11025</v>
      </c>
      <c r="J2332" s="97" t="s">
        <v>659</v>
      </c>
      <c r="K2332" s="97">
        <v>321747.59999999998</v>
      </c>
      <c r="L2332" s="97">
        <v>227004.19</v>
      </c>
      <c r="M2332" s="97">
        <v>721672.2452</v>
      </c>
      <c r="N2332" s="97">
        <v>727032.04249999998</v>
      </c>
      <c r="O2332" s="97">
        <v>53.279633060000002</v>
      </c>
      <c r="P2332" s="97">
        <v>-6.1754849209999998</v>
      </c>
    </row>
    <row r="2333" spans="1:16" x14ac:dyDescent="0.3">
      <c r="A2333" s="97" t="s">
        <v>11026</v>
      </c>
      <c r="B2333" s="97" t="s">
        <v>6103</v>
      </c>
      <c r="C2333" s="97" t="s">
        <v>11027</v>
      </c>
      <c r="D2333" s="97" t="s">
        <v>11028</v>
      </c>
      <c r="E2333" s="97" t="s">
        <v>694</v>
      </c>
      <c r="F2333" s="97"/>
      <c r="G2333" s="97"/>
      <c r="H2333" s="97" t="s">
        <v>437</v>
      </c>
      <c r="I2333" s="97" t="s">
        <v>11029</v>
      </c>
      <c r="J2333" s="97" t="s">
        <v>439</v>
      </c>
      <c r="K2333" s="97">
        <v>192541.79699999999</v>
      </c>
      <c r="L2333" s="97">
        <v>402484.15600000002</v>
      </c>
      <c r="M2333" s="97">
        <v>592495.20979999995</v>
      </c>
      <c r="N2333" s="97">
        <v>902474.88769999996</v>
      </c>
      <c r="O2333" s="97">
        <v>54.870031670000003</v>
      </c>
      <c r="P2333" s="97">
        <v>-8.1169166260000001</v>
      </c>
    </row>
    <row r="2334" spans="1:16" x14ac:dyDescent="0.3">
      <c r="A2334" s="97" t="s">
        <v>11030</v>
      </c>
      <c r="B2334" s="97" t="s">
        <v>11031</v>
      </c>
      <c r="C2334" s="97" t="s">
        <v>11032</v>
      </c>
      <c r="D2334" s="97" t="s">
        <v>11033</v>
      </c>
      <c r="E2334" s="97" t="s">
        <v>459</v>
      </c>
      <c r="F2334" s="97" t="s">
        <v>275</v>
      </c>
      <c r="G2334" s="97"/>
      <c r="H2334" s="97" t="s">
        <v>276</v>
      </c>
      <c r="I2334" s="97" t="s">
        <v>11034</v>
      </c>
      <c r="J2334" s="97" t="s">
        <v>278</v>
      </c>
      <c r="K2334" s="97">
        <v>204674.54300000001</v>
      </c>
      <c r="L2334" s="97">
        <v>241656.11300000001</v>
      </c>
      <c r="M2334" s="97">
        <v>604624.48569999996</v>
      </c>
      <c r="N2334" s="97">
        <v>741681.43299999996</v>
      </c>
      <c r="O2334" s="97">
        <v>53.425222849999997</v>
      </c>
      <c r="P2334" s="97">
        <v>-7.9304209730000004</v>
      </c>
    </row>
    <row r="2335" spans="1:16" x14ac:dyDescent="0.3">
      <c r="A2335" s="97" t="s">
        <v>11035</v>
      </c>
      <c r="B2335" s="97" t="s">
        <v>11036</v>
      </c>
      <c r="C2335" s="97" t="s">
        <v>11037</v>
      </c>
      <c r="D2335" s="97" t="s">
        <v>11038</v>
      </c>
      <c r="E2335" s="97" t="s">
        <v>515</v>
      </c>
      <c r="F2335" s="97"/>
      <c r="G2335" s="97"/>
      <c r="H2335" s="97" t="s">
        <v>515</v>
      </c>
      <c r="I2335" s="97" t="s">
        <v>11039</v>
      </c>
      <c r="J2335" s="97" t="s">
        <v>517</v>
      </c>
      <c r="K2335" s="97">
        <v>304732.86300000001</v>
      </c>
      <c r="L2335" s="97">
        <v>121391.905</v>
      </c>
      <c r="M2335" s="97">
        <v>704660.61179999996</v>
      </c>
      <c r="N2335" s="97">
        <v>621442.59739999997</v>
      </c>
      <c r="O2335" s="97">
        <v>52.334600100000003</v>
      </c>
      <c r="P2335" s="97">
        <v>-6.4642715490000002</v>
      </c>
    </row>
    <row r="2336" spans="1:16" x14ac:dyDescent="0.3">
      <c r="A2336" s="97" t="s">
        <v>11040</v>
      </c>
      <c r="B2336" s="97" t="s">
        <v>11041</v>
      </c>
      <c r="C2336" s="97" t="s">
        <v>11042</v>
      </c>
      <c r="D2336" s="97" t="s">
        <v>11043</v>
      </c>
      <c r="E2336" s="97" t="s">
        <v>5109</v>
      </c>
      <c r="F2336" s="97" t="s">
        <v>11044</v>
      </c>
      <c r="G2336" s="97" t="s">
        <v>210</v>
      </c>
      <c r="H2336" s="97" t="s">
        <v>211</v>
      </c>
      <c r="I2336" s="97" t="s">
        <v>11045</v>
      </c>
      <c r="J2336" s="97" t="s">
        <v>213</v>
      </c>
      <c r="K2336" s="97">
        <v>247856.67199999999</v>
      </c>
      <c r="L2336" s="97">
        <v>125957.406</v>
      </c>
      <c r="M2336" s="97">
        <v>647796.69389999995</v>
      </c>
      <c r="N2336" s="97">
        <v>626007.41850000003</v>
      </c>
      <c r="O2336" s="97">
        <v>52.383526639999999</v>
      </c>
      <c r="P2336" s="97">
        <v>-7.2979010830000002</v>
      </c>
    </row>
    <row r="2337" spans="1:16" x14ac:dyDescent="0.3">
      <c r="A2337" s="97" t="s">
        <v>11046</v>
      </c>
      <c r="B2337" s="97" t="s">
        <v>11047</v>
      </c>
      <c r="C2337" s="97" t="s">
        <v>11048</v>
      </c>
      <c r="D2337" s="97" t="s">
        <v>11049</v>
      </c>
      <c r="E2337" s="97" t="s">
        <v>11050</v>
      </c>
      <c r="F2337" s="97" t="s">
        <v>586</v>
      </c>
      <c r="G2337" s="97"/>
      <c r="H2337" s="97" t="s">
        <v>540</v>
      </c>
      <c r="I2337" s="97" t="s">
        <v>11051</v>
      </c>
      <c r="J2337" s="97" t="s">
        <v>542</v>
      </c>
      <c r="K2337" s="97">
        <v>150567.56299999999</v>
      </c>
      <c r="L2337" s="97">
        <v>154867.359</v>
      </c>
      <c r="M2337" s="97">
        <v>550528.69499999995</v>
      </c>
      <c r="N2337" s="97">
        <v>654911.66780000005</v>
      </c>
      <c r="O2337" s="97">
        <v>52.643153939999998</v>
      </c>
      <c r="P2337" s="97">
        <v>-8.730993775</v>
      </c>
    </row>
    <row r="2338" spans="1:16" x14ac:dyDescent="0.3">
      <c r="A2338" s="97" t="s">
        <v>11052</v>
      </c>
      <c r="B2338" s="97" t="s">
        <v>11053</v>
      </c>
      <c r="C2338" s="97" t="s">
        <v>11053</v>
      </c>
      <c r="D2338" s="97" t="s">
        <v>10409</v>
      </c>
      <c r="E2338" s="97" t="s">
        <v>611</v>
      </c>
      <c r="F2338" s="97"/>
      <c r="G2338" s="97"/>
      <c r="H2338" s="97" t="s">
        <v>612</v>
      </c>
      <c r="I2338" s="97" t="s">
        <v>11054</v>
      </c>
      <c r="J2338" s="97" t="s">
        <v>614</v>
      </c>
      <c r="K2338" s="97">
        <v>141204.88800000001</v>
      </c>
      <c r="L2338" s="97">
        <v>161984.19</v>
      </c>
      <c r="M2338" s="97">
        <v>541168.07530000003</v>
      </c>
      <c r="N2338" s="97">
        <v>662027.01630000002</v>
      </c>
      <c r="O2338" s="97">
        <v>52.706165069999997</v>
      </c>
      <c r="P2338" s="97">
        <v>-8.8705616599999999</v>
      </c>
    </row>
    <row r="2339" spans="1:16" x14ac:dyDescent="0.3">
      <c r="A2339" s="97" t="s">
        <v>11055</v>
      </c>
      <c r="B2339" s="97" t="s">
        <v>11056</v>
      </c>
      <c r="C2339" s="97" t="s">
        <v>11057</v>
      </c>
      <c r="D2339" s="97" t="s">
        <v>11058</v>
      </c>
      <c r="E2339" s="97" t="s">
        <v>1095</v>
      </c>
      <c r="F2339" s="97"/>
      <c r="G2339" s="97"/>
      <c r="H2339" s="97" t="s">
        <v>307</v>
      </c>
      <c r="I2339" s="97" t="s">
        <v>11059</v>
      </c>
      <c r="J2339" s="97" t="s">
        <v>309</v>
      </c>
      <c r="K2339" s="97">
        <v>151869.755</v>
      </c>
      <c r="L2339" s="97">
        <v>248249.19899999999</v>
      </c>
      <c r="M2339" s="97">
        <v>551831.10939999996</v>
      </c>
      <c r="N2339" s="97">
        <v>748273.38130000001</v>
      </c>
      <c r="O2339" s="97">
        <v>53.482280099999997</v>
      </c>
      <c r="P2339" s="97">
        <v>-8.7257164940000003</v>
      </c>
    </row>
    <row r="2340" spans="1:16" x14ac:dyDescent="0.3">
      <c r="A2340" s="97" t="s">
        <v>11060</v>
      </c>
      <c r="B2340" s="97" t="s">
        <v>11061</v>
      </c>
      <c r="C2340" s="97" t="s">
        <v>11062</v>
      </c>
      <c r="D2340" s="97" t="s">
        <v>5101</v>
      </c>
      <c r="E2340" s="97" t="s">
        <v>1095</v>
      </c>
      <c r="F2340" s="97" t="s">
        <v>306</v>
      </c>
      <c r="G2340" s="97"/>
      <c r="H2340" s="97" t="s">
        <v>307</v>
      </c>
      <c r="I2340" s="97" t="s">
        <v>11063</v>
      </c>
      <c r="J2340" s="97" t="s">
        <v>309</v>
      </c>
      <c r="K2340" s="97">
        <v>142112.95300000001</v>
      </c>
      <c r="L2340" s="97">
        <v>244735.891</v>
      </c>
      <c r="M2340" s="97">
        <v>542076.39069999999</v>
      </c>
      <c r="N2340" s="97">
        <v>744760.88269999996</v>
      </c>
      <c r="O2340" s="97">
        <v>53.449735160000003</v>
      </c>
      <c r="P2340" s="97">
        <v>-8.8720176510000002</v>
      </c>
    </row>
    <row r="2341" spans="1:16" x14ac:dyDescent="0.3">
      <c r="A2341" s="97" t="s">
        <v>11064</v>
      </c>
      <c r="B2341" s="97" t="s">
        <v>11065</v>
      </c>
      <c r="C2341" s="97" t="s">
        <v>11066</v>
      </c>
      <c r="D2341" s="97" t="s">
        <v>11067</v>
      </c>
      <c r="E2341" s="97" t="s">
        <v>2846</v>
      </c>
      <c r="F2341" s="97" t="s">
        <v>507</v>
      </c>
      <c r="G2341" s="97"/>
      <c r="H2341" s="97" t="s">
        <v>203</v>
      </c>
      <c r="I2341" s="97" t="s">
        <v>11068</v>
      </c>
      <c r="J2341" s="97" t="s">
        <v>205</v>
      </c>
      <c r="K2341" s="97">
        <v>279018.03100000002</v>
      </c>
      <c r="L2341" s="97">
        <v>212741</v>
      </c>
      <c r="M2341" s="97">
        <v>678951.80460000003</v>
      </c>
      <c r="N2341" s="97">
        <v>712772.15240000002</v>
      </c>
      <c r="O2341" s="97">
        <v>53.15958457</v>
      </c>
      <c r="P2341" s="97">
        <v>-6.819430809</v>
      </c>
    </row>
    <row r="2342" spans="1:16" x14ac:dyDescent="0.3">
      <c r="A2342" s="97" t="s">
        <v>11069</v>
      </c>
      <c r="B2342" s="97" t="s">
        <v>1705</v>
      </c>
      <c r="C2342" s="97" t="s">
        <v>11070</v>
      </c>
      <c r="D2342" s="97" t="s">
        <v>11071</v>
      </c>
      <c r="E2342" s="97" t="s">
        <v>2565</v>
      </c>
      <c r="F2342" s="97" t="s">
        <v>898</v>
      </c>
      <c r="G2342" s="97"/>
      <c r="H2342" s="97" t="s">
        <v>232</v>
      </c>
      <c r="I2342" s="97" t="s">
        <v>11072</v>
      </c>
      <c r="J2342" s="97" t="s">
        <v>234</v>
      </c>
      <c r="K2342" s="97">
        <v>219094.06299999999</v>
      </c>
      <c r="L2342" s="97">
        <v>281091.625</v>
      </c>
      <c r="M2342" s="97">
        <v>619041.10990000004</v>
      </c>
      <c r="N2342" s="97">
        <v>781108.37139999995</v>
      </c>
      <c r="O2342" s="97">
        <v>53.77920683</v>
      </c>
      <c r="P2342" s="97">
        <v>-7.7111058559999996</v>
      </c>
    </row>
    <row r="2343" spans="1:16" x14ac:dyDescent="0.3">
      <c r="A2343" s="97" t="s">
        <v>11073</v>
      </c>
      <c r="B2343" s="97" t="s">
        <v>3475</v>
      </c>
      <c r="C2343" s="97" t="s">
        <v>11074</v>
      </c>
      <c r="D2343" s="97" t="s">
        <v>3422</v>
      </c>
      <c r="E2343" s="97" t="s">
        <v>925</v>
      </c>
      <c r="F2343" s="97" t="s">
        <v>436</v>
      </c>
      <c r="G2343" s="97"/>
      <c r="H2343" s="97" t="s">
        <v>437</v>
      </c>
      <c r="I2343" s="97" t="s">
        <v>11075</v>
      </c>
      <c r="J2343" s="97" t="s">
        <v>439</v>
      </c>
      <c r="K2343" s="97">
        <v>246711.25</v>
      </c>
      <c r="L2343" s="97">
        <v>425363.81300000002</v>
      </c>
      <c r="M2343" s="97">
        <v>646653.1139</v>
      </c>
      <c r="N2343" s="97">
        <v>925349.32830000005</v>
      </c>
      <c r="O2343" s="97">
        <v>55.073412230000002</v>
      </c>
      <c r="P2343" s="97">
        <v>-7.2695058299999999</v>
      </c>
    </row>
    <row r="2344" spans="1:16" x14ac:dyDescent="0.3">
      <c r="A2344" s="97" t="s">
        <v>11076</v>
      </c>
      <c r="B2344" s="97" t="s">
        <v>11077</v>
      </c>
      <c r="C2344" s="97"/>
      <c r="D2344" s="97" t="s">
        <v>11078</v>
      </c>
      <c r="E2344" s="97" t="s">
        <v>11079</v>
      </c>
      <c r="F2344" s="97" t="s">
        <v>196</v>
      </c>
      <c r="G2344" s="97"/>
      <c r="H2344" s="97" t="s">
        <v>175</v>
      </c>
      <c r="I2344" s="97" t="s">
        <v>11080</v>
      </c>
      <c r="J2344" s="97" t="s">
        <v>198</v>
      </c>
      <c r="K2344" s="97">
        <v>316299.25</v>
      </c>
      <c r="L2344" s="97">
        <v>234969.734</v>
      </c>
      <c r="M2344" s="97">
        <v>716225.11109999998</v>
      </c>
      <c r="N2344" s="97">
        <v>734995.89939999999</v>
      </c>
      <c r="O2344" s="97">
        <v>53.352392209999998</v>
      </c>
      <c r="P2344" s="97">
        <v>-6.2542065400000002</v>
      </c>
    </row>
    <row r="2345" spans="1:16" x14ac:dyDescent="0.3">
      <c r="A2345" s="97" t="s">
        <v>11081</v>
      </c>
      <c r="B2345" s="97" t="s">
        <v>11082</v>
      </c>
      <c r="C2345" s="97" t="s">
        <v>11083</v>
      </c>
      <c r="D2345" s="97" t="s">
        <v>11084</v>
      </c>
      <c r="E2345" s="97" t="s">
        <v>4157</v>
      </c>
      <c r="F2345" s="97" t="s">
        <v>388</v>
      </c>
      <c r="G2345" s="97"/>
      <c r="H2345" s="97" t="s">
        <v>389</v>
      </c>
      <c r="I2345" s="97" t="s">
        <v>11085</v>
      </c>
      <c r="J2345" s="97" t="s">
        <v>391</v>
      </c>
      <c r="K2345" s="97">
        <v>225646.60500000001</v>
      </c>
      <c r="L2345" s="97">
        <v>92802.998000000007</v>
      </c>
      <c r="M2345" s="97">
        <v>625591.23190000001</v>
      </c>
      <c r="N2345" s="97">
        <v>592860.27029999997</v>
      </c>
      <c r="O2345" s="97">
        <v>52.087073269999998</v>
      </c>
      <c r="P2345" s="97">
        <v>-7.626581077</v>
      </c>
    </row>
    <row r="2346" spans="1:16" x14ac:dyDescent="0.3">
      <c r="A2346" s="97" t="s">
        <v>11086</v>
      </c>
      <c r="B2346" s="97" t="s">
        <v>11087</v>
      </c>
      <c r="C2346" s="97" t="s">
        <v>11088</v>
      </c>
      <c r="D2346" s="97" t="s">
        <v>11087</v>
      </c>
      <c r="E2346" s="97" t="s">
        <v>375</v>
      </c>
      <c r="F2346" s="97" t="s">
        <v>306</v>
      </c>
      <c r="G2346" s="97"/>
      <c r="H2346" s="97" t="s">
        <v>307</v>
      </c>
      <c r="I2346" s="97" t="s">
        <v>11089</v>
      </c>
      <c r="J2346" s="97" t="s">
        <v>309</v>
      </c>
      <c r="K2346" s="97">
        <v>167985.516</v>
      </c>
      <c r="L2346" s="97">
        <v>237753.984</v>
      </c>
      <c r="M2346" s="97">
        <v>567943.34199999995</v>
      </c>
      <c r="N2346" s="97">
        <v>737780.34120000002</v>
      </c>
      <c r="O2346" s="97">
        <v>53.389212120000003</v>
      </c>
      <c r="P2346" s="97">
        <v>-8.4819121079999995</v>
      </c>
    </row>
    <row r="2347" spans="1:16" x14ac:dyDescent="0.3">
      <c r="A2347" s="97" t="s">
        <v>11090</v>
      </c>
      <c r="B2347" s="97" t="s">
        <v>11091</v>
      </c>
      <c r="C2347" s="97" t="s">
        <v>11092</v>
      </c>
      <c r="D2347" s="97" t="s">
        <v>2349</v>
      </c>
      <c r="E2347" s="97" t="s">
        <v>380</v>
      </c>
      <c r="F2347" s="97"/>
      <c r="G2347" s="97"/>
      <c r="H2347" s="97" t="s">
        <v>381</v>
      </c>
      <c r="I2347" s="97" t="s">
        <v>11093</v>
      </c>
      <c r="J2347" s="97" t="s">
        <v>383</v>
      </c>
      <c r="K2347" s="97">
        <v>257828</v>
      </c>
      <c r="L2347" s="97">
        <v>310005.875</v>
      </c>
      <c r="M2347" s="97">
        <v>657766.85629999998</v>
      </c>
      <c r="N2347" s="97">
        <v>810016.18539999996</v>
      </c>
      <c r="O2347" s="97">
        <v>54.0360893</v>
      </c>
      <c r="P2347" s="97">
        <v>-7.1181500719999997</v>
      </c>
    </row>
    <row r="2348" spans="1:16" x14ac:dyDescent="0.3">
      <c r="A2348" s="97" t="s">
        <v>11094</v>
      </c>
      <c r="B2348" s="97" t="s">
        <v>11095</v>
      </c>
      <c r="C2348" s="97" t="s">
        <v>11096</v>
      </c>
      <c r="D2348" s="97" t="s">
        <v>3164</v>
      </c>
      <c r="E2348" s="97" t="s">
        <v>306</v>
      </c>
      <c r="F2348" s="97"/>
      <c r="G2348" s="97"/>
      <c r="H2348" s="97" t="s">
        <v>307</v>
      </c>
      <c r="I2348" s="97" t="s">
        <v>11097</v>
      </c>
      <c r="J2348" s="97" t="s">
        <v>309</v>
      </c>
      <c r="K2348" s="97">
        <v>62248.105000000003</v>
      </c>
      <c r="L2348" s="97">
        <v>244273.92199999999</v>
      </c>
      <c r="M2348" s="97">
        <v>462228.74939999997</v>
      </c>
      <c r="N2348" s="97">
        <v>744299.44310000003</v>
      </c>
      <c r="O2348" s="97">
        <v>53.43077615</v>
      </c>
      <c r="P2348" s="97">
        <v>-10.07327785</v>
      </c>
    </row>
    <row r="2349" spans="1:16" x14ac:dyDescent="0.3">
      <c r="A2349" s="97" t="s">
        <v>11098</v>
      </c>
      <c r="B2349" s="97" t="s">
        <v>7341</v>
      </c>
      <c r="C2349" s="97" t="s">
        <v>7789</v>
      </c>
      <c r="D2349" s="97" t="s">
        <v>245</v>
      </c>
      <c r="E2349" s="97" t="s">
        <v>246</v>
      </c>
      <c r="F2349" s="97"/>
      <c r="G2349" s="97"/>
      <c r="H2349" s="97" t="s">
        <v>247</v>
      </c>
      <c r="I2349" s="97" t="s">
        <v>11099</v>
      </c>
      <c r="J2349" s="97" t="s">
        <v>249</v>
      </c>
      <c r="K2349" s="97">
        <v>284694.125</v>
      </c>
      <c r="L2349" s="97">
        <v>281696.84399999998</v>
      </c>
      <c r="M2349" s="97">
        <v>684627.0429</v>
      </c>
      <c r="N2349" s="97">
        <v>781713.11060000001</v>
      </c>
      <c r="O2349" s="97">
        <v>53.778114510000002</v>
      </c>
      <c r="P2349" s="97">
        <v>-6.7160303710000004</v>
      </c>
    </row>
    <row r="2350" spans="1:16" x14ac:dyDescent="0.3">
      <c r="A2350" s="97" t="s">
        <v>11100</v>
      </c>
      <c r="B2350" s="97" t="s">
        <v>11101</v>
      </c>
      <c r="C2350" s="97" t="s">
        <v>11102</v>
      </c>
      <c r="D2350" s="97" t="s">
        <v>11102</v>
      </c>
      <c r="E2350" s="97" t="s">
        <v>11103</v>
      </c>
      <c r="F2350" s="97"/>
      <c r="G2350" s="97"/>
      <c r="H2350" s="97" t="s">
        <v>159</v>
      </c>
      <c r="I2350" s="97" t="s">
        <v>11104</v>
      </c>
      <c r="J2350" s="97" t="s">
        <v>161</v>
      </c>
      <c r="K2350" s="97">
        <v>184652.234</v>
      </c>
      <c r="L2350" s="97">
        <v>128877.258</v>
      </c>
      <c r="M2350" s="97">
        <v>584605.88390000002</v>
      </c>
      <c r="N2350" s="97">
        <v>628926.98140000005</v>
      </c>
      <c r="O2350" s="97">
        <v>52.411637319999997</v>
      </c>
      <c r="P2350" s="97">
        <v>-8.2262708969999991</v>
      </c>
    </row>
    <row r="2351" spans="1:16" x14ac:dyDescent="0.3">
      <c r="A2351" s="97" t="s">
        <v>11105</v>
      </c>
      <c r="B2351" s="97" t="s">
        <v>9799</v>
      </c>
      <c r="C2351" s="97" t="s">
        <v>11106</v>
      </c>
      <c r="D2351" s="97" t="s">
        <v>11107</v>
      </c>
      <c r="E2351" s="97" t="s">
        <v>898</v>
      </c>
      <c r="F2351" s="97"/>
      <c r="G2351" s="97"/>
      <c r="H2351" s="97" t="s">
        <v>232</v>
      </c>
      <c r="I2351" s="97" t="s">
        <v>11108</v>
      </c>
      <c r="J2351" s="97" t="s">
        <v>234</v>
      </c>
      <c r="K2351" s="97">
        <v>225986.625</v>
      </c>
      <c r="L2351" s="97">
        <v>288510.34399999998</v>
      </c>
      <c r="M2351" s="97">
        <v>625932.22660000005</v>
      </c>
      <c r="N2351" s="97">
        <v>788525.45530000003</v>
      </c>
      <c r="O2351" s="97">
        <v>53.845559340000001</v>
      </c>
      <c r="P2351" s="97">
        <v>-7.6059306519999996</v>
      </c>
    </row>
    <row r="2352" spans="1:16" x14ac:dyDescent="0.3">
      <c r="A2352" s="97" t="s">
        <v>11109</v>
      </c>
      <c r="B2352" s="97" t="s">
        <v>11110</v>
      </c>
      <c r="C2352" s="97" t="s">
        <v>11111</v>
      </c>
      <c r="D2352" s="97" t="s">
        <v>11112</v>
      </c>
      <c r="E2352" s="97" t="s">
        <v>11113</v>
      </c>
      <c r="F2352" s="97" t="s">
        <v>8321</v>
      </c>
      <c r="G2352" s="97"/>
      <c r="H2352" s="97" t="s">
        <v>175</v>
      </c>
      <c r="I2352" s="97" t="s">
        <v>11114</v>
      </c>
      <c r="J2352" s="97" t="s">
        <v>198</v>
      </c>
      <c r="K2352" s="97">
        <v>318460.67599999998</v>
      </c>
      <c r="L2352" s="97">
        <v>239785.11199999999</v>
      </c>
      <c r="M2352" s="97">
        <v>718386.09710000001</v>
      </c>
      <c r="N2352" s="97">
        <v>739810.22860000003</v>
      </c>
      <c r="O2352" s="97">
        <v>53.39515806</v>
      </c>
      <c r="P2352" s="97">
        <v>-6.219961155</v>
      </c>
    </row>
    <row r="2353" spans="1:16" x14ac:dyDescent="0.3">
      <c r="A2353" s="97" t="s">
        <v>11115</v>
      </c>
      <c r="B2353" s="97" t="s">
        <v>11116</v>
      </c>
      <c r="C2353" s="97" t="s">
        <v>11117</v>
      </c>
      <c r="D2353" s="97" t="s">
        <v>11112</v>
      </c>
      <c r="E2353" s="97" t="s">
        <v>11113</v>
      </c>
      <c r="F2353" s="97" t="s">
        <v>8321</v>
      </c>
      <c r="G2353" s="97"/>
      <c r="H2353" s="97" t="s">
        <v>175</v>
      </c>
      <c r="I2353" s="97" t="s">
        <v>11118</v>
      </c>
      <c r="J2353" s="97" t="s">
        <v>198</v>
      </c>
      <c r="K2353" s="97">
        <v>318458.75</v>
      </c>
      <c r="L2353" s="97">
        <v>239751.70300000001</v>
      </c>
      <c r="M2353" s="97">
        <v>718384.17130000005</v>
      </c>
      <c r="N2353" s="97">
        <v>739776.82680000004</v>
      </c>
      <c r="O2353" s="97">
        <v>53.394858460000002</v>
      </c>
      <c r="P2353" s="97">
        <v>-6.2200026179999997</v>
      </c>
    </row>
    <row r="2354" spans="1:16" x14ac:dyDescent="0.3">
      <c r="A2354" s="97" t="s">
        <v>11119</v>
      </c>
      <c r="B2354" s="97" t="s">
        <v>11120</v>
      </c>
      <c r="C2354" s="97" t="s">
        <v>11121</v>
      </c>
      <c r="D2354" s="97" t="s">
        <v>11122</v>
      </c>
      <c r="E2354" s="97" t="s">
        <v>1197</v>
      </c>
      <c r="F2354" s="97"/>
      <c r="G2354" s="97"/>
      <c r="H2354" s="97" t="s">
        <v>594</v>
      </c>
      <c r="I2354" s="97" t="s">
        <v>11123</v>
      </c>
      <c r="J2354" s="97" t="s">
        <v>249</v>
      </c>
      <c r="K2354" s="97">
        <v>258466.75</v>
      </c>
      <c r="L2354" s="97">
        <v>238890.07800000001</v>
      </c>
      <c r="M2354" s="97">
        <v>658405.08990000002</v>
      </c>
      <c r="N2354" s="97">
        <v>738915.70660000003</v>
      </c>
      <c r="O2354" s="97">
        <v>53.397158730000001</v>
      </c>
      <c r="P2354" s="97">
        <v>-7.1218178449999998</v>
      </c>
    </row>
    <row r="2355" spans="1:16" x14ac:dyDescent="0.3">
      <c r="A2355" s="97" t="s">
        <v>11124</v>
      </c>
      <c r="B2355" s="97" t="s">
        <v>11125</v>
      </c>
      <c r="C2355" s="97" t="s">
        <v>11126</v>
      </c>
      <c r="D2355" s="97" t="s">
        <v>10875</v>
      </c>
      <c r="E2355" s="97" t="s">
        <v>2068</v>
      </c>
      <c r="F2355" s="97"/>
      <c r="G2355" s="97"/>
      <c r="H2355" s="97" t="s">
        <v>175</v>
      </c>
      <c r="I2355" s="97" t="s">
        <v>11127</v>
      </c>
      <c r="J2355" s="97" t="s">
        <v>198</v>
      </c>
      <c r="K2355" s="97">
        <v>315766.34399999998</v>
      </c>
      <c r="L2355" s="97">
        <v>239780.359</v>
      </c>
      <c r="M2355" s="97">
        <v>715692.34550000005</v>
      </c>
      <c r="N2355" s="97">
        <v>739805.49089999998</v>
      </c>
      <c r="O2355" s="97">
        <v>53.3957123</v>
      </c>
      <c r="P2355" s="97">
        <v>-6.2604450979999999</v>
      </c>
    </row>
    <row r="2356" spans="1:16" x14ac:dyDescent="0.3">
      <c r="A2356" s="97" t="s">
        <v>11128</v>
      </c>
      <c r="B2356" s="97" t="s">
        <v>11129</v>
      </c>
      <c r="C2356" s="97" t="s">
        <v>11129</v>
      </c>
      <c r="D2356" s="97" t="s">
        <v>11130</v>
      </c>
      <c r="E2356" s="97" t="s">
        <v>10875</v>
      </c>
      <c r="F2356" s="97" t="s">
        <v>2068</v>
      </c>
      <c r="G2356" s="97"/>
      <c r="H2356" s="97" t="s">
        <v>175</v>
      </c>
      <c r="I2356" s="97" t="s">
        <v>11131</v>
      </c>
      <c r="J2356" s="97" t="s">
        <v>198</v>
      </c>
      <c r="K2356" s="97">
        <v>315727.34399999998</v>
      </c>
      <c r="L2356" s="97">
        <v>239786.891</v>
      </c>
      <c r="M2356" s="97">
        <v>715653.35389999999</v>
      </c>
      <c r="N2356" s="97">
        <v>739812.02170000004</v>
      </c>
      <c r="O2356" s="97">
        <v>53.395779500000003</v>
      </c>
      <c r="P2356" s="97">
        <v>-6.2610286879999997</v>
      </c>
    </row>
    <row r="2357" spans="1:16" x14ac:dyDescent="0.3">
      <c r="A2357" s="97" t="s">
        <v>11132</v>
      </c>
      <c r="B2357" s="97" t="s">
        <v>11133</v>
      </c>
      <c r="C2357" s="97" t="s">
        <v>11134</v>
      </c>
      <c r="D2357" s="97" t="s">
        <v>11135</v>
      </c>
      <c r="E2357" s="97" t="s">
        <v>1039</v>
      </c>
      <c r="F2357" s="97" t="s">
        <v>1040</v>
      </c>
      <c r="G2357" s="97"/>
      <c r="H2357" s="97" t="s">
        <v>151</v>
      </c>
      <c r="I2357" s="97" t="s">
        <v>11136</v>
      </c>
      <c r="J2357" s="97" t="s">
        <v>153</v>
      </c>
      <c r="K2357" s="97">
        <v>58014.016000000003</v>
      </c>
      <c r="L2357" s="97">
        <v>74484.468999999997</v>
      </c>
      <c r="M2357" s="97">
        <v>457994.6458</v>
      </c>
      <c r="N2357" s="97">
        <v>574546.60030000005</v>
      </c>
      <c r="O2357" s="97">
        <v>51.904947329999999</v>
      </c>
      <c r="P2357" s="97">
        <v>-10.06380779</v>
      </c>
    </row>
    <row r="2358" spans="1:16" x14ac:dyDescent="0.3">
      <c r="A2358" s="97" t="s">
        <v>11137</v>
      </c>
      <c r="B2358" s="97" t="s">
        <v>11138</v>
      </c>
      <c r="C2358" s="97" t="s">
        <v>11139</v>
      </c>
      <c r="D2358" s="97" t="s">
        <v>11140</v>
      </c>
      <c r="E2358" s="97" t="s">
        <v>11141</v>
      </c>
      <c r="F2358" s="97" t="s">
        <v>158</v>
      </c>
      <c r="G2358" s="97"/>
      <c r="H2358" s="97" t="s">
        <v>159</v>
      </c>
      <c r="I2358" s="97" t="s">
        <v>11142</v>
      </c>
      <c r="J2358" s="97" t="s">
        <v>161</v>
      </c>
      <c r="K2358" s="97">
        <v>199233.03099999999</v>
      </c>
      <c r="L2358" s="97">
        <v>129697.023</v>
      </c>
      <c r="M2358" s="97">
        <v>599183.54489999998</v>
      </c>
      <c r="N2358" s="97">
        <v>629746.49120000005</v>
      </c>
      <c r="O2358" s="97">
        <v>52.419219249999998</v>
      </c>
      <c r="P2358" s="97">
        <v>-8.0120027409999999</v>
      </c>
    </row>
    <row r="2359" spans="1:16" x14ac:dyDescent="0.3">
      <c r="A2359" s="97" t="s">
        <v>11143</v>
      </c>
      <c r="B2359" s="97" t="s">
        <v>11144</v>
      </c>
      <c r="C2359" s="97" t="s">
        <v>11145</v>
      </c>
      <c r="D2359" s="97" t="s">
        <v>11146</v>
      </c>
      <c r="E2359" s="97" t="s">
        <v>719</v>
      </c>
      <c r="F2359" s="97" t="s">
        <v>138</v>
      </c>
      <c r="G2359" s="97"/>
      <c r="H2359" s="97" t="s">
        <v>138</v>
      </c>
      <c r="I2359" s="97" t="s">
        <v>11147</v>
      </c>
      <c r="J2359" s="97" t="s">
        <v>140</v>
      </c>
      <c r="K2359" s="97">
        <v>129107.375</v>
      </c>
      <c r="L2359" s="97">
        <v>97317.273000000001</v>
      </c>
      <c r="M2359" s="97">
        <v>529072.81700000004</v>
      </c>
      <c r="N2359" s="97">
        <v>597374.09569999995</v>
      </c>
      <c r="O2359" s="97">
        <v>52.123689540000001</v>
      </c>
      <c r="P2359" s="97">
        <v>-9.0358063749999999</v>
      </c>
    </row>
    <row r="2360" spans="1:16" x14ac:dyDescent="0.3">
      <c r="A2360" s="97" t="s">
        <v>11148</v>
      </c>
      <c r="B2360" s="97" t="s">
        <v>5053</v>
      </c>
      <c r="C2360" s="97" t="s">
        <v>11149</v>
      </c>
      <c r="D2360" s="97" t="s">
        <v>1584</v>
      </c>
      <c r="E2360" s="97" t="s">
        <v>11150</v>
      </c>
      <c r="F2360" s="97" t="s">
        <v>8321</v>
      </c>
      <c r="G2360" s="97"/>
      <c r="H2360" s="97" t="s">
        <v>175</v>
      </c>
      <c r="I2360" s="97" t="s">
        <v>11151</v>
      </c>
      <c r="J2360" s="97" t="s">
        <v>198</v>
      </c>
      <c r="K2360" s="97">
        <v>320151.19400000002</v>
      </c>
      <c r="L2360" s="97">
        <v>237561.51699999999</v>
      </c>
      <c r="M2360" s="97">
        <v>720076.23910000001</v>
      </c>
      <c r="N2360" s="97">
        <v>737587.10360000003</v>
      </c>
      <c r="O2360" s="97">
        <v>53.374807590000003</v>
      </c>
      <c r="P2360" s="97">
        <v>-6.1954069870000001</v>
      </c>
    </row>
    <row r="2361" spans="1:16" x14ac:dyDescent="0.3">
      <c r="A2361" s="97" t="s">
        <v>11152</v>
      </c>
      <c r="B2361" s="97" t="s">
        <v>11153</v>
      </c>
      <c r="C2361" s="97" t="s">
        <v>11153</v>
      </c>
      <c r="D2361" s="97" t="s">
        <v>11154</v>
      </c>
      <c r="E2361" s="97" t="s">
        <v>11155</v>
      </c>
      <c r="F2361" s="97"/>
      <c r="G2361" s="97"/>
      <c r="H2361" s="97" t="s">
        <v>175</v>
      </c>
      <c r="I2361" s="97" t="s">
        <v>11156</v>
      </c>
      <c r="J2361" s="97" t="s">
        <v>198</v>
      </c>
      <c r="K2361" s="97">
        <v>320063.17</v>
      </c>
      <c r="L2361" s="97">
        <v>238374.28099999999</v>
      </c>
      <c r="M2361" s="97">
        <v>719988.23840000003</v>
      </c>
      <c r="N2361" s="97">
        <v>738399.69299999997</v>
      </c>
      <c r="O2361" s="97">
        <v>53.382126599999999</v>
      </c>
      <c r="P2361" s="97">
        <v>-6.1964203400000004</v>
      </c>
    </row>
    <row r="2362" spans="1:16" x14ac:dyDescent="0.3">
      <c r="A2362" s="97" t="s">
        <v>11157</v>
      </c>
      <c r="B2362" s="97" t="s">
        <v>11158</v>
      </c>
      <c r="C2362" s="97" t="s">
        <v>11159</v>
      </c>
      <c r="D2362" s="97" t="s">
        <v>11160</v>
      </c>
      <c r="E2362" s="97" t="s">
        <v>436</v>
      </c>
      <c r="F2362" s="97"/>
      <c r="G2362" s="97"/>
      <c r="H2362" s="97" t="s">
        <v>437</v>
      </c>
      <c r="I2362" s="97" t="s">
        <v>11161</v>
      </c>
      <c r="J2362" s="97" t="s">
        <v>439</v>
      </c>
      <c r="K2362" s="97">
        <v>192310.609</v>
      </c>
      <c r="L2362" s="97">
        <v>370638.84399999998</v>
      </c>
      <c r="M2362" s="97">
        <v>592263.90280000004</v>
      </c>
      <c r="N2362" s="97">
        <v>870636.43859999999</v>
      </c>
      <c r="O2362" s="97">
        <v>54.583965059999997</v>
      </c>
      <c r="P2362" s="97">
        <v>-8.1196743189999996</v>
      </c>
    </row>
    <row r="2363" spans="1:16" x14ac:dyDescent="0.3">
      <c r="A2363" s="97" t="s">
        <v>11162</v>
      </c>
      <c r="B2363" s="97" t="s">
        <v>11163</v>
      </c>
      <c r="C2363" s="97" t="s">
        <v>11164</v>
      </c>
      <c r="D2363" s="97" t="s">
        <v>11165</v>
      </c>
      <c r="E2363" s="97" t="s">
        <v>1610</v>
      </c>
      <c r="F2363" s="97" t="s">
        <v>436</v>
      </c>
      <c r="G2363" s="97"/>
      <c r="H2363" s="97" t="s">
        <v>437</v>
      </c>
      <c r="I2363" s="97" t="s">
        <v>11166</v>
      </c>
      <c r="J2363" s="97" t="s">
        <v>439</v>
      </c>
      <c r="K2363" s="97">
        <v>209708.70300000001</v>
      </c>
      <c r="L2363" s="97">
        <v>409823.65600000002</v>
      </c>
      <c r="M2363" s="97">
        <v>609658.45620000002</v>
      </c>
      <c r="N2363" s="97">
        <v>909812.71550000005</v>
      </c>
      <c r="O2363" s="97">
        <v>54.935921870000001</v>
      </c>
      <c r="P2363" s="97">
        <v>-7.8492856399999997</v>
      </c>
    </row>
    <row r="2364" spans="1:16" x14ac:dyDescent="0.3">
      <c r="A2364" s="97" t="s">
        <v>11167</v>
      </c>
      <c r="B2364" s="97" t="s">
        <v>11168</v>
      </c>
      <c r="C2364" s="97" t="s">
        <v>11169</v>
      </c>
      <c r="D2364" s="97" t="s">
        <v>11170</v>
      </c>
      <c r="E2364" s="97" t="s">
        <v>11171</v>
      </c>
      <c r="F2364" s="97" t="s">
        <v>699</v>
      </c>
      <c r="G2364" s="97"/>
      <c r="H2364" s="97" t="s">
        <v>175</v>
      </c>
      <c r="I2364" s="97" t="s">
        <v>11172</v>
      </c>
      <c r="J2364" s="97" t="s">
        <v>659</v>
      </c>
      <c r="K2364" s="97">
        <v>316255.70600000001</v>
      </c>
      <c r="L2364" s="97">
        <v>226377.546</v>
      </c>
      <c r="M2364" s="97">
        <v>716181.53090000001</v>
      </c>
      <c r="N2364" s="97">
        <v>726405.56270000001</v>
      </c>
      <c r="O2364" s="97">
        <v>53.275236409999998</v>
      </c>
      <c r="P2364" s="97">
        <v>-6.2580061889999996</v>
      </c>
    </row>
    <row r="2365" spans="1:16" x14ac:dyDescent="0.3">
      <c r="A2365" s="97" t="s">
        <v>11173</v>
      </c>
      <c r="B2365" s="97" t="s">
        <v>11174</v>
      </c>
      <c r="C2365" s="97" t="s">
        <v>11175</v>
      </c>
      <c r="D2365" s="97" t="s">
        <v>167</v>
      </c>
      <c r="E2365" s="97" t="s">
        <v>11176</v>
      </c>
      <c r="F2365" s="97"/>
      <c r="G2365" s="97"/>
      <c r="H2365" s="97" t="s">
        <v>167</v>
      </c>
      <c r="I2365" s="97" t="s">
        <v>11177</v>
      </c>
      <c r="J2365" s="97" t="s">
        <v>169</v>
      </c>
      <c r="K2365" s="97">
        <v>272568.99200000003</v>
      </c>
      <c r="L2365" s="97">
        <v>177475.42199999999</v>
      </c>
      <c r="M2365" s="97">
        <v>672503.96669999999</v>
      </c>
      <c r="N2365" s="97">
        <v>677514.20570000005</v>
      </c>
      <c r="O2365" s="97">
        <v>52.843678449999999</v>
      </c>
      <c r="P2365" s="97">
        <v>-6.9237347749999998</v>
      </c>
    </row>
    <row r="2366" spans="1:16" x14ac:dyDescent="0.3">
      <c r="A2366" s="97" t="s">
        <v>11178</v>
      </c>
      <c r="B2366" s="97" t="s">
        <v>11179</v>
      </c>
      <c r="C2366" s="97" t="s">
        <v>11180</v>
      </c>
      <c r="D2366" s="97" t="s">
        <v>10941</v>
      </c>
      <c r="E2366" s="97" t="s">
        <v>2068</v>
      </c>
      <c r="F2366" s="97"/>
      <c r="G2366" s="97"/>
      <c r="H2366" s="97" t="s">
        <v>175</v>
      </c>
      <c r="I2366" s="97" t="s">
        <v>11181</v>
      </c>
      <c r="J2366" s="97" t="s">
        <v>198</v>
      </c>
      <c r="K2366" s="97">
        <v>317720.15500000003</v>
      </c>
      <c r="L2366" s="97">
        <v>239221.02</v>
      </c>
      <c r="M2366" s="97">
        <v>717645.73259999999</v>
      </c>
      <c r="N2366" s="97">
        <v>739246.26199999999</v>
      </c>
      <c r="O2366" s="97">
        <v>53.390257579999997</v>
      </c>
      <c r="P2366" s="97">
        <v>-6.2312974360000002</v>
      </c>
    </row>
    <row r="2367" spans="1:16" x14ac:dyDescent="0.3">
      <c r="A2367" s="97" t="s">
        <v>11182</v>
      </c>
      <c r="B2367" s="97" t="s">
        <v>11183</v>
      </c>
      <c r="C2367" s="97" t="s">
        <v>11184</v>
      </c>
      <c r="D2367" s="97" t="s">
        <v>4612</v>
      </c>
      <c r="E2367" s="97" t="s">
        <v>11185</v>
      </c>
      <c r="F2367" s="97" t="s">
        <v>514</v>
      </c>
      <c r="G2367" s="97"/>
      <c r="H2367" s="97" t="s">
        <v>515</v>
      </c>
      <c r="I2367" s="97" t="s">
        <v>11186</v>
      </c>
      <c r="J2367" s="97" t="s">
        <v>517</v>
      </c>
      <c r="K2367" s="97">
        <v>294580.3</v>
      </c>
      <c r="L2367" s="97">
        <v>109862.39999999999</v>
      </c>
      <c r="M2367" s="97">
        <v>694510.17379999999</v>
      </c>
      <c r="N2367" s="97">
        <v>609915.62950000004</v>
      </c>
      <c r="O2367" s="97">
        <v>52.232861550000003</v>
      </c>
      <c r="P2367" s="97">
        <v>-6.6163940280000002</v>
      </c>
    </row>
    <row r="2368" spans="1:16" x14ac:dyDescent="0.3">
      <c r="A2368" s="97" t="s">
        <v>11187</v>
      </c>
      <c r="B2368" s="97" t="s">
        <v>11188</v>
      </c>
      <c r="C2368" s="97" t="s">
        <v>11189</v>
      </c>
      <c r="D2368" s="97" t="s">
        <v>11190</v>
      </c>
      <c r="E2368" s="97" t="s">
        <v>3580</v>
      </c>
      <c r="F2368" s="97" t="s">
        <v>699</v>
      </c>
      <c r="G2368" s="97"/>
      <c r="H2368" s="97" t="s">
        <v>175</v>
      </c>
      <c r="I2368" s="97" t="s">
        <v>11191</v>
      </c>
      <c r="J2368" s="97" t="s">
        <v>659</v>
      </c>
      <c r="K2368" s="97">
        <v>318343.99099999998</v>
      </c>
      <c r="L2368" s="97">
        <v>227244.27100000001</v>
      </c>
      <c r="M2368" s="97">
        <v>718269.37060000002</v>
      </c>
      <c r="N2368" s="97">
        <v>727272.08990000002</v>
      </c>
      <c r="O2368" s="97">
        <v>53.282558899999998</v>
      </c>
      <c r="P2368" s="97">
        <v>-6.2263956709999997</v>
      </c>
    </row>
    <row r="2369" spans="1:16" x14ac:dyDescent="0.3">
      <c r="A2369" s="97" t="s">
        <v>11192</v>
      </c>
      <c r="B2369" s="97" t="s">
        <v>11193</v>
      </c>
      <c r="C2369" s="97" t="s">
        <v>11194</v>
      </c>
      <c r="D2369" s="97" t="s">
        <v>6758</v>
      </c>
      <c r="E2369" s="97" t="s">
        <v>11195</v>
      </c>
      <c r="F2369" s="97"/>
      <c r="G2369" s="97"/>
      <c r="H2369" s="97" t="s">
        <v>175</v>
      </c>
      <c r="I2369" s="97" t="s">
        <v>11196</v>
      </c>
      <c r="J2369" s="97" t="s">
        <v>659</v>
      </c>
      <c r="K2369" s="97">
        <v>324248.54200000002</v>
      </c>
      <c r="L2369" s="97">
        <v>225394.77100000001</v>
      </c>
      <c r="M2369" s="97">
        <v>724172.63989999995</v>
      </c>
      <c r="N2369" s="97">
        <v>725422.95700000005</v>
      </c>
      <c r="O2369" s="97">
        <v>53.264600430000002</v>
      </c>
      <c r="P2369" s="97">
        <v>-6.1386402630000001</v>
      </c>
    </row>
    <row r="2370" spans="1:16" x14ac:dyDescent="0.3">
      <c r="A2370" s="97" t="s">
        <v>11197</v>
      </c>
      <c r="B2370" s="97" t="s">
        <v>11198</v>
      </c>
      <c r="C2370" s="97" t="s">
        <v>11199</v>
      </c>
      <c r="D2370" s="97" t="s">
        <v>11200</v>
      </c>
      <c r="E2370" s="97" t="s">
        <v>11201</v>
      </c>
      <c r="F2370" s="97" t="s">
        <v>982</v>
      </c>
      <c r="G2370" s="97"/>
      <c r="H2370" s="97" t="s">
        <v>175</v>
      </c>
      <c r="I2370" s="97" t="s">
        <v>11202</v>
      </c>
      <c r="J2370" s="97" t="s">
        <v>659</v>
      </c>
      <c r="K2370" s="97">
        <v>324228.04499999998</v>
      </c>
      <c r="L2370" s="97">
        <v>225315.95</v>
      </c>
      <c r="M2370" s="97">
        <v>724152.14690000005</v>
      </c>
      <c r="N2370" s="97">
        <v>725344.1531</v>
      </c>
      <c r="O2370" s="97">
        <v>53.263897380000003</v>
      </c>
      <c r="P2370" s="97">
        <v>-6.1389780189999996</v>
      </c>
    </row>
    <row r="2371" spans="1:16" x14ac:dyDescent="0.3">
      <c r="A2371" s="97" t="s">
        <v>11203</v>
      </c>
      <c r="B2371" s="97" t="s">
        <v>11204</v>
      </c>
      <c r="C2371" s="97" t="s">
        <v>11204</v>
      </c>
      <c r="D2371" s="97" t="s">
        <v>11204</v>
      </c>
      <c r="E2371" s="97" t="s">
        <v>1931</v>
      </c>
      <c r="F2371" s="97" t="s">
        <v>380</v>
      </c>
      <c r="G2371" s="97"/>
      <c r="H2371" s="97" t="s">
        <v>381</v>
      </c>
      <c r="I2371" s="97" t="s">
        <v>11205</v>
      </c>
      <c r="J2371" s="97" t="s">
        <v>383</v>
      </c>
      <c r="K2371" s="97">
        <v>238064.15599999999</v>
      </c>
      <c r="L2371" s="97">
        <v>302676.125</v>
      </c>
      <c r="M2371" s="97">
        <v>638007.23109999998</v>
      </c>
      <c r="N2371" s="97">
        <v>802688.11979999999</v>
      </c>
      <c r="O2371" s="97">
        <v>53.972076790000003</v>
      </c>
      <c r="P2371" s="97">
        <v>-7.4206876709999996</v>
      </c>
    </row>
    <row r="2372" spans="1:16" x14ac:dyDescent="0.3">
      <c r="A2372" s="97" t="s">
        <v>11206</v>
      </c>
      <c r="B2372" s="97" t="s">
        <v>11207</v>
      </c>
      <c r="C2372" s="97" t="s">
        <v>11208</v>
      </c>
      <c r="D2372" s="97" t="s">
        <v>818</v>
      </c>
      <c r="E2372" s="97" t="s">
        <v>586</v>
      </c>
      <c r="F2372" s="97"/>
      <c r="G2372" s="97"/>
      <c r="H2372" s="97" t="s">
        <v>540</v>
      </c>
      <c r="I2372" s="97" t="s">
        <v>11209</v>
      </c>
      <c r="J2372" s="97" t="s">
        <v>542</v>
      </c>
      <c r="K2372" s="97">
        <v>146676.76199999999</v>
      </c>
      <c r="L2372" s="97">
        <v>128395.497</v>
      </c>
      <c r="M2372" s="97">
        <v>546638.58869999996</v>
      </c>
      <c r="N2372" s="97">
        <v>628445.52960000001</v>
      </c>
      <c r="O2372" s="97">
        <v>52.404925499999997</v>
      </c>
      <c r="P2372" s="97">
        <v>-8.7842210539999996</v>
      </c>
    </row>
    <row r="2373" spans="1:16" x14ac:dyDescent="0.3">
      <c r="A2373" s="97" t="s">
        <v>11210</v>
      </c>
      <c r="B2373" s="97" t="s">
        <v>11211</v>
      </c>
      <c r="C2373" s="97" t="s">
        <v>11212</v>
      </c>
      <c r="D2373" s="97" t="s">
        <v>11212</v>
      </c>
      <c r="E2373" s="97" t="s">
        <v>7201</v>
      </c>
      <c r="F2373" s="97" t="s">
        <v>11213</v>
      </c>
      <c r="G2373" s="97"/>
      <c r="H2373" s="97" t="s">
        <v>466</v>
      </c>
      <c r="I2373" s="97" t="s">
        <v>11214</v>
      </c>
      <c r="J2373" s="97" t="s">
        <v>468</v>
      </c>
      <c r="K2373" s="97">
        <v>76332.672000000006</v>
      </c>
      <c r="L2373" s="97">
        <v>275720.28100000002</v>
      </c>
      <c r="M2373" s="97">
        <v>476310.45030000003</v>
      </c>
      <c r="N2373" s="97">
        <v>775738.94869999995</v>
      </c>
      <c r="O2373" s="97">
        <v>53.716648880000001</v>
      </c>
      <c r="P2373" s="97">
        <v>-9.8739454640000002</v>
      </c>
    </row>
    <row r="2374" spans="1:16" x14ac:dyDescent="0.3">
      <c r="A2374" s="97" t="s">
        <v>11215</v>
      </c>
      <c r="B2374" s="97" t="s">
        <v>11216</v>
      </c>
      <c r="C2374" s="97" t="s">
        <v>11217</v>
      </c>
      <c r="D2374" s="97" t="s">
        <v>11218</v>
      </c>
      <c r="E2374" s="97" t="s">
        <v>3892</v>
      </c>
      <c r="F2374" s="97" t="s">
        <v>883</v>
      </c>
      <c r="G2374" s="97"/>
      <c r="H2374" s="97" t="s">
        <v>175</v>
      </c>
      <c r="I2374" s="97" t="s">
        <v>11219</v>
      </c>
      <c r="J2374" s="97" t="s">
        <v>198</v>
      </c>
      <c r="K2374" s="97">
        <v>314939.897</v>
      </c>
      <c r="L2374" s="97">
        <v>238407.80300000001</v>
      </c>
      <c r="M2374" s="97">
        <v>714866.06920000003</v>
      </c>
      <c r="N2374" s="97">
        <v>738433.23499999999</v>
      </c>
      <c r="O2374" s="97">
        <v>53.383565939999997</v>
      </c>
      <c r="P2374" s="97">
        <v>-6.2733618350000002</v>
      </c>
    </row>
    <row r="2375" spans="1:16" x14ac:dyDescent="0.3">
      <c r="A2375" s="97" t="s">
        <v>11220</v>
      </c>
      <c r="B2375" s="97" t="s">
        <v>11221</v>
      </c>
      <c r="C2375" s="97" t="s">
        <v>11221</v>
      </c>
      <c r="D2375" s="97" t="s">
        <v>11222</v>
      </c>
      <c r="E2375" s="97" t="s">
        <v>380</v>
      </c>
      <c r="F2375" s="97"/>
      <c r="G2375" s="97"/>
      <c r="H2375" s="97" t="s">
        <v>381</v>
      </c>
      <c r="I2375" s="97" t="s">
        <v>11223</v>
      </c>
      <c r="J2375" s="97" t="s">
        <v>383</v>
      </c>
      <c r="K2375" s="97">
        <v>240920.06299999999</v>
      </c>
      <c r="L2375" s="97">
        <v>310927.5</v>
      </c>
      <c r="M2375" s="97">
        <v>640862.56680000003</v>
      </c>
      <c r="N2375" s="97">
        <v>810937.70180000004</v>
      </c>
      <c r="O2375" s="97">
        <v>54.045984850000004</v>
      </c>
      <c r="P2375" s="97">
        <v>-7.3760610470000003</v>
      </c>
    </row>
    <row r="2376" spans="1:16" x14ac:dyDescent="0.3">
      <c r="A2376" s="97" t="s">
        <v>11224</v>
      </c>
      <c r="B2376" s="97" t="s">
        <v>11225</v>
      </c>
      <c r="C2376" s="97" t="s">
        <v>11226</v>
      </c>
      <c r="D2376" s="97" t="s">
        <v>11227</v>
      </c>
      <c r="E2376" s="97" t="s">
        <v>1141</v>
      </c>
      <c r="F2376" s="97"/>
      <c r="G2376" s="97"/>
      <c r="H2376" s="97" t="s">
        <v>540</v>
      </c>
      <c r="I2376" s="97" t="s">
        <v>11228</v>
      </c>
      <c r="J2376" s="97" t="s">
        <v>1143</v>
      </c>
      <c r="K2376" s="97">
        <v>155588.386</v>
      </c>
      <c r="L2376" s="97">
        <v>158306.44</v>
      </c>
      <c r="M2376" s="97">
        <v>555548.45499999996</v>
      </c>
      <c r="N2376" s="97">
        <v>658349.98080000002</v>
      </c>
      <c r="O2376" s="97">
        <v>52.674489690000001</v>
      </c>
      <c r="P2376" s="97">
        <v>-8.6572901820000006</v>
      </c>
    </row>
    <row r="2377" spans="1:16" x14ac:dyDescent="0.3">
      <c r="A2377" s="97" t="s">
        <v>11229</v>
      </c>
      <c r="B2377" s="97" t="s">
        <v>11230</v>
      </c>
      <c r="C2377" s="97" t="s">
        <v>11231</v>
      </c>
      <c r="D2377" s="97" t="s">
        <v>11227</v>
      </c>
      <c r="E2377" s="97" t="s">
        <v>1141</v>
      </c>
      <c r="F2377" s="97"/>
      <c r="G2377" s="97"/>
      <c r="H2377" s="97" t="s">
        <v>540</v>
      </c>
      <c r="I2377" s="97" t="s">
        <v>11232</v>
      </c>
      <c r="J2377" s="97" t="s">
        <v>1143</v>
      </c>
      <c r="K2377" s="97">
        <v>155478.307</v>
      </c>
      <c r="L2377" s="97">
        <v>158312.37100000001</v>
      </c>
      <c r="M2377" s="97">
        <v>555438.39980000001</v>
      </c>
      <c r="N2377" s="97">
        <v>658355.91110000003</v>
      </c>
      <c r="O2377" s="97">
        <v>52.674533959999998</v>
      </c>
      <c r="P2377" s="97">
        <v>-8.6589182180000002</v>
      </c>
    </row>
    <row r="2378" spans="1:16" x14ac:dyDescent="0.3">
      <c r="A2378" s="97" t="s">
        <v>11233</v>
      </c>
      <c r="B2378" s="97" t="s">
        <v>11234</v>
      </c>
      <c r="C2378" s="97" t="s">
        <v>11235</v>
      </c>
      <c r="D2378" s="97" t="s">
        <v>7268</v>
      </c>
      <c r="E2378" s="97" t="s">
        <v>436</v>
      </c>
      <c r="F2378" s="97"/>
      <c r="G2378" s="97"/>
      <c r="H2378" s="97" t="s">
        <v>437</v>
      </c>
      <c r="I2378" s="97" t="s">
        <v>11236</v>
      </c>
      <c r="J2378" s="97" t="s">
        <v>439</v>
      </c>
      <c r="K2378" s="97">
        <v>210028.92199999999</v>
      </c>
      <c r="L2378" s="97">
        <v>395732.125</v>
      </c>
      <c r="M2378" s="97">
        <v>609978.53159999999</v>
      </c>
      <c r="N2378" s="97">
        <v>895724.21889999998</v>
      </c>
      <c r="O2378" s="97">
        <v>54.809336070000001</v>
      </c>
      <c r="P2378" s="97">
        <v>-7.8447781890000003</v>
      </c>
    </row>
    <row r="2379" spans="1:16" x14ac:dyDescent="0.3">
      <c r="A2379" s="97" t="s">
        <v>11237</v>
      </c>
      <c r="B2379" s="97" t="s">
        <v>11238</v>
      </c>
      <c r="C2379" s="97" t="s">
        <v>11239</v>
      </c>
      <c r="D2379" s="97" t="s">
        <v>11240</v>
      </c>
      <c r="E2379" s="97" t="s">
        <v>1034</v>
      </c>
      <c r="F2379" s="97" t="s">
        <v>182</v>
      </c>
      <c r="G2379" s="97"/>
      <c r="H2379" s="97" t="s">
        <v>175</v>
      </c>
      <c r="I2379" s="97" t="s">
        <v>11241</v>
      </c>
      <c r="J2379" s="97" t="s">
        <v>659</v>
      </c>
      <c r="K2379" s="97">
        <v>321979.511</v>
      </c>
      <c r="L2379" s="97">
        <v>228443.67499999999</v>
      </c>
      <c r="M2379" s="97">
        <v>721904.1139</v>
      </c>
      <c r="N2379" s="97">
        <v>728471.21620000002</v>
      </c>
      <c r="O2379" s="97">
        <v>53.292507120000003</v>
      </c>
      <c r="P2379" s="97">
        <v>-6.1714579220000001</v>
      </c>
    </row>
    <row r="2380" spans="1:16" x14ac:dyDescent="0.3">
      <c r="A2380" s="97" t="s">
        <v>11242</v>
      </c>
      <c r="B2380" s="97" t="s">
        <v>11243</v>
      </c>
      <c r="C2380" s="97" t="s">
        <v>11244</v>
      </c>
      <c r="D2380" s="97" t="s">
        <v>11245</v>
      </c>
      <c r="E2380" s="97" t="s">
        <v>540</v>
      </c>
      <c r="F2380" s="97"/>
      <c r="G2380" s="97"/>
      <c r="H2380" s="97" t="s">
        <v>540</v>
      </c>
      <c r="I2380" s="97" t="s">
        <v>11246</v>
      </c>
      <c r="J2380" s="97" t="s">
        <v>542</v>
      </c>
      <c r="K2380" s="97">
        <v>155935.70300000001</v>
      </c>
      <c r="L2380" s="97">
        <v>154191.48000000001</v>
      </c>
      <c r="M2380" s="97">
        <v>555895.67500000005</v>
      </c>
      <c r="N2380" s="97">
        <v>654235.90540000005</v>
      </c>
      <c r="O2380" s="97">
        <v>52.637543239999999</v>
      </c>
      <c r="P2380" s="97">
        <v>-8.6516063170000006</v>
      </c>
    </row>
    <row r="2381" spans="1:16" x14ac:dyDescent="0.3">
      <c r="A2381" s="97" t="s">
        <v>11247</v>
      </c>
      <c r="B2381" s="97" t="s">
        <v>11248</v>
      </c>
      <c r="C2381" s="97" t="s">
        <v>11249</v>
      </c>
      <c r="D2381" s="97" t="s">
        <v>4926</v>
      </c>
      <c r="E2381" s="97" t="s">
        <v>269</v>
      </c>
      <c r="F2381" s="97" t="s">
        <v>261</v>
      </c>
      <c r="G2381" s="97"/>
      <c r="H2381" s="97" t="s">
        <v>262</v>
      </c>
      <c r="I2381" s="97" t="s">
        <v>11250</v>
      </c>
      <c r="J2381" s="97" t="s">
        <v>264</v>
      </c>
      <c r="K2381" s="97">
        <v>247481.88399999999</v>
      </c>
      <c r="L2381" s="97">
        <v>198097.00899999999</v>
      </c>
      <c r="M2381" s="97">
        <v>647422.37239999999</v>
      </c>
      <c r="N2381" s="97">
        <v>698131.48430000001</v>
      </c>
      <c r="O2381" s="97">
        <v>53.031754220000003</v>
      </c>
      <c r="P2381" s="97">
        <v>-7.2929991799999998</v>
      </c>
    </row>
    <row r="2382" spans="1:16" x14ac:dyDescent="0.3">
      <c r="A2382" s="97" t="s">
        <v>11251</v>
      </c>
      <c r="B2382" s="97" t="s">
        <v>11252</v>
      </c>
      <c r="C2382" s="97" t="s">
        <v>11253</v>
      </c>
      <c r="D2382" s="97" t="s">
        <v>11252</v>
      </c>
      <c r="E2382" s="97" t="s">
        <v>11254</v>
      </c>
      <c r="F2382" s="97" t="s">
        <v>10685</v>
      </c>
      <c r="G2382" s="97" t="s">
        <v>611</v>
      </c>
      <c r="H2382" s="97" t="s">
        <v>612</v>
      </c>
      <c r="I2382" s="97" t="s">
        <v>11255</v>
      </c>
      <c r="J2382" s="97" t="s">
        <v>614</v>
      </c>
      <c r="K2382" s="97">
        <v>156690.56299999999</v>
      </c>
      <c r="L2382" s="97">
        <v>192990.641</v>
      </c>
      <c r="M2382" s="97">
        <v>556650.58169999998</v>
      </c>
      <c r="N2382" s="97">
        <v>693026.70349999995</v>
      </c>
      <c r="O2382" s="97">
        <v>52.986223619999997</v>
      </c>
      <c r="P2382" s="97">
        <v>-8.6455982969999994</v>
      </c>
    </row>
    <row r="2383" spans="1:16" x14ac:dyDescent="0.3">
      <c r="A2383" s="97" t="s">
        <v>11256</v>
      </c>
      <c r="B2383" s="97" t="s">
        <v>11257</v>
      </c>
      <c r="C2383" s="97" t="s">
        <v>11257</v>
      </c>
      <c r="D2383" s="97" t="s">
        <v>4700</v>
      </c>
      <c r="E2383" s="97" t="s">
        <v>289</v>
      </c>
      <c r="F2383" s="97"/>
      <c r="G2383" s="97"/>
      <c r="H2383" s="97" t="s">
        <v>290</v>
      </c>
      <c r="I2383" s="97" t="s">
        <v>11258</v>
      </c>
      <c r="J2383" s="97" t="s">
        <v>292</v>
      </c>
      <c r="K2383" s="97">
        <v>286801.34399999998</v>
      </c>
      <c r="L2383" s="97">
        <v>188707.90599999999</v>
      </c>
      <c r="M2383" s="97">
        <v>686733.31299999997</v>
      </c>
      <c r="N2383" s="97">
        <v>688744.19420000003</v>
      </c>
      <c r="O2383" s="97">
        <v>52.942481440000002</v>
      </c>
      <c r="P2383" s="97">
        <v>-6.7095707960000004</v>
      </c>
    </row>
    <row r="2384" spans="1:16" x14ac:dyDescent="0.3">
      <c r="A2384" s="97" t="s">
        <v>11259</v>
      </c>
      <c r="B2384" s="97" t="s">
        <v>10781</v>
      </c>
      <c r="C2384" s="97" t="s">
        <v>11260</v>
      </c>
      <c r="D2384" s="97" t="s">
        <v>11261</v>
      </c>
      <c r="E2384" s="97" t="s">
        <v>546</v>
      </c>
      <c r="F2384" s="97"/>
      <c r="G2384" s="97"/>
      <c r="H2384" s="97" t="s">
        <v>546</v>
      </c>
      <c r="I2384" s="97" t="s">
        <v>11262</v>
      </c>
      <c r="J2384" s="97" t="s">
        <v>548</v>
      </c>
      <c r="K2384" s="97">
        <v>169511.41200000001</v>
      </c>
      <c r="L2384" s="97">
        <v>337121.81400000001</v>
      </c>
      <c r="M2384" s="97">
        <v>569469.43999999994</v>
      </c>
      <c r="N2384" s="97">
        <v>837126.75190000003</v>
      </c>
      <c r="O2384" s="97">
        <v>54.282018710000003</v>
      </c>
      <c r="P2384" s="97">
        <v>-8.4688368959999991</v>
      </c>
    </row>
    <row r="2385" spans="1:16" x14ac:dyDescent="0.3">
      <c r="A2385" s="97" t="s">
        <v>11263</v>
      </c>
      <c r="B2385" s="97" t="s">
        <v>11264</v>
      </c>
      <c r="C2385" s="97" t="s">
        <v>11265</v>
      </c>
      <c r="D2385" s="97" t="s">
        <v>11266</v>
      </c>
      <c r="E2385" s="97" t="s">
        <v>3324</v>
      </c>
      <c r="F2385" s="97" t="s">
        <v>137</v>
      </c>
      <c r="G2385" s="97"/>
      <c r="H2385" s="97" t="s">
        <v>138</v>
      </c>
      <c r="I2385" s="97" t="s">
        <v>11267</v>
      </c>
      <c r="J2385" s="97" t="s">
        <v>140</v>
      </c>
      <c r="K2385" s="97">
        <v>143085.859</v>
      </c>
      <c r="L2385" s="97">
        <v>106830.32799999999</v>
      </c>
      <c r="M2385" s="97">
        <v>543048.34210000001</v>
      </c>
      <c r="N2385" s="97">
        <v>606885.02549999999</v>
      </c>
      <c r="O2385" s="97">
        <v>52.210787600000003</v>
      </c>
      <c r="P2385" s="97">
        <v>-8.8333322679999995</v>
      </c>
    </row>
    <row r="2386" spans="1:16" x14ac:dyDescent="0.3">
      <c r="A2386" s="97" t="s">
        <v>11268</v>
      </c>
      <c r="B2386" s="97" t="s">
        <v>11269</v>
      </c>
      <c r="C2386" s="97" t="s">
        <v>11270</v>
      </c>
      <c r="D2386" s="97" t="s">
        <v>5611</v>
      </c>
      <c r="E2386" s="97" t="s">
        <v>693</v>
      </c>
      <c r="F2386" s="97" t="s">
        <v>694</v>
      </c>
      <c r="G2386" s="97"/>
      <c r="H2386" s="97" t="s">
        <v>437</v>
      </c>
      <c r="I2386" s="97" t="s">
        <v>11271</v>
      </c>
      <c r="J2386" s="97" t="s">
        <v>439</v>
      </c>
      <c r="K2386" s="97">
        <v>180400.53099999999</v>
      </c>
      <c r="L2386" s="97">
        <v>419376</v>
      </c>
      <c r="M2386" s="97">
        <v>580356.64899999998</v>
      </c>
      <c r="N2386" s="97">
        <v>919363.15630000003</v>
      </c>
      <c r="O2386" s="97">
        <v>55.021433360000003</v>
      </c>
      <c r="P2386" s="97">
        <v>-8.3071750469999994</v>
      </c>
    </row>
    <row r="2387" spans="1:16" x14ac:dyDescent="0.3">
      <c r="A2387" s="97" t="s">
        <v>11272</v>
      </c>
      <c r="B2387" s="97" t="s">
        <v>11273</v>
      </c>
      <c r="C2387" s="97" t="s">
        <v>11273</v>
      </c>
      <c r="D2387" s="97" t="s">
        <v>11274</v>
      </c>
      <c r="E2387" s="97" t="s">
        <v>210</v>
      </c>
      <c r="F2387" s="97"/>
      <c r="G2387" s="97"/>
      <c r="H2387" s="97" t="s">
        <v>211</v>
      </c>
      <c r="I2387" s="97" t="s">
        <v>11275</v>
      </c>
      <c r="J2387" s="97" t="s">
        <v>213</v>
      </c>
      <c r="K2387" s="97">
        <v>239143.03099999999</v>
      </c>
      <c r="L2387" s="97">
        <v>152173.67199999999</v>
      </c>
      <c r="M2387" s="97">
        <v>639085.0699</v>
      </c>
      <c r="N2387" s="97">
        <v>652218.08440000005</v>
      </c>
      <c r="O2387" s="97">
        <v>52.619792519999997</v>
      </c>
      <c r="P2387" s="97">
        <v>-7.4227834990000003</v>
      </c>
    </row>
    <row r="2388" spans="1:16" x14ac:dyDescent="0.3">
      <c r="A2388" s="97" t="s">
        <v>11276</v>
      </c>
      <c r="B2388" s="97" t="s">
        <v>11277</v>
      </c>
      <c r="C2388" s="97" t="s">
        <v>11278</v>
      </c>
      <c r="D2388" s="97" t="s">
        <v>11279</v>
      </c>
      <c r="E2388" s="97" t="s">
        <v>11280</v>
      </c>
      <c r="F2388" s="97" t="s">
        <v>3373</v>
      </c>
      <c r="G2388" s="97"/>
      <c r="H2388" s="97" t="s">
        <v>389</v>
      </c>
      <c r="I2388" s="97" t="s">
        <v>11281</v>
      </c>
      <c r="J2388" s="97" t="s">
        <v>391</v>
      </c>
      <c r="K2388" s="97">
        <v>217751.54699999999</v>
      </c>
      <c r="L2388" s="97">
        <v>114451</v>
      </c>
      <c r="M2388" s="97">
        <v>617697.99060000002</v>
      </c>
      <c r="N2388" s="97">
        <v>614503.65229999996</v>
      </c>
      <c r="O2388" s="97">
        <v>52.281925649999998</v>
      </c>
      <c r="P2388" s="97">
        <v>-7.7406257119999999</v>
      </c>
    </row>
    <row r="2389" spans="1:16" x14ac:dyDescent="0.3">
      <c r="A2389" s="97" t="s">
        <v>11282</v>
      </c>
      <c r="B2389" s="97" t="s">
        <v>11283</v>
      </c>
      <c r="C2389" s="97" t="s">
        <v>11284</v>
      </c>
      <c r="D2389" s="97" t="s">
        <v>11285</v>
      </c>
      <c r="E2389" s="97" t="s">
        <v>934</v>
      </c>
      <c r="F2389" s="97" t="s">
        <v>137</v>
      </c>
      <c r="G2389" s="97"/>
      <c r="H2389" s="97" t="s">
        <v>138</v>
      </c>
      <c r="I2389" s="97" t="s">
        <v>11286</v>
      </c>
      <c r="J2389" s="97" t="s">
        <v>140</v>
      </c>
      <c r="K2389" s="97">
        <v>140013.20300000001</v>
      </c>
      <c r="L2389" s="97">
        <v>59202.108999999997</v>
      </c>
      <c r="M2389" s="97">
        <v>539976.08829999994</v>
      </c>
      <c r="N2389" s="97">
        <v>559267.08160000003</v>
      </c>
      <c r="O2389" s="97">
        <v>51.782474479999998</v>
      </c>
      <c r="P2389" s="97">
        <v>-8.8699451230000008</v>
      </c>
    </row>
    <row r="2390" spans="1:16" x14ac:dyDescent="0.3">
      <c r="A2390" s="97" t="s">
        <v>11287</v>
      </c>
      <c r="B2390" s="97" t="s">
        <v>11288</v>
      </c>
      <c r="C2390" s="97" t="s">
        <v>11289</v>
      </c>
      <c r="D2390" s="97" t="s">
        <v>11290</v>
      </c>
      <c r="E2390" s="97" t="s">
        <v>754</v>
      </c>
      <c r="F2390" s="97"/>
      <c r="G2390" s="97"/>
      <c r="H2390" s="97" t="s">
        <v>276</v>
      </c>
      <c r="I2390" s="97" t="s">
        <v>11291</v>
      </c>
      <c r="J2390" s="97" t="s">
        <v>278</v>
      </c>
      <c r="K2390" s="97">
        <v>239738</v>
      </c>
      <c r="L2390" s="97">
        <v>263943.06300000002</v>
      </c>
      <c r="M2390" s="97">
        <v>639680.50809999998</v>
      </c>
      <c r="N2390" s="97">
        <v>763963.39399999997</v>
      </c>
      <c r="O2390" s="97">
        <v>53.623980549999999</v>
      </c>
      <c r="P2390" s="97">
        <v>-7.4001710349999996</v>
      </c>
    </row>
    <row r="2391" spans="1:16" x14ac:dyDescent="0.3">
      <c r="A2391" s="97" t="s">
        <v>11292</v>
      </c>
      <c r="B2391" s="97" t="s">
        <v>11293</v>
      </c>
      <c r="C2391" s="97" t="s">
        <v>11294</v>
      </c>
      <c r="D2391" s="97" t="s">
        <v>11295</v>
      </c>
      <c r="E2391" s="97" t="s">
        <v>11296</v>
      </c>
      <c r="F2391" s="97" t="s">
        <v>137</v>
      </c>
      <c r="G2391" s="97"/>
      <c r="H2391" s="97" t="s">
        <v>138</v>
      </c>
      <c r="I2391" s="97" t="s">
        <v>11297</v>
      </c>
      <c r="J2391" s="97" t="s">
        <v>140</v>
      </c>
      <c r="K2391" s="97">
        <v>201872.40599999999</v>
      </c>
      <c r="L2391" s="97">
        <v>70594.702999999994</v>
      </c>
      <c r="M2391" s="97">
        <v>601822.03269999998</v>
      </c>
      <c r="N2391" s="97">
        <v>570656.8861</v>
      </c>
      <c r="O2391" s="97">
        <v>51.88807551</v>
      </c>
      <c r="P2391" s="97">
        <v>-7.9735311129999999</v>
      </c>
    </row>
    <row r="2392" spans="1:16" x14ac:dyDescent="0.3">
      <c r="A2392" s="97" t="s">
        <v>11298</v>
      </c>
      <c r="B2392" s="97" t="s">
        <v>11299</v>
      </c>
      <c r="C2392" s="97" t="s">
        <v>11300</v>
      </c>
      <c r="D2392" s="97" t="s">
        <v>11301</v>
      </c>
      <c r="E2392" s="97" t="s">
        <v>11302</v>
      </c>
      <c r="F2392" s="97"/>
      <c r="G2392" s="97"/>
      <c r="H2392" s="97" t="s">
        <v>515</v>
      </c>
      <c r="I2392" s="97" t="s">
        <v>11303</v>
      </c>
      <c r="J2392" s="97" t="s">
        <v>517</v>
      </c>
      <c r="K2392" s="97">
        <v>299426.78100000002</v>
      </c>
      <c r="L2392" s="97">
        <v>107133.39</v>
      </c>
      <c r="M2392" s="97">
        <v>699355.59660000005</v>
      </c>
      <c r="N2392" s="97">
        <v>607187.18149999995</v>
      </c>
      <c r="O2392" s="97">
        <v>52.207491779999998</v>
      </c>
      <c r="P2392" s="97">
        <v>-6.5462832710000001</v>
      </c>
    </row>
    <row r="2393" spans="1:16" x14ac:dyDescent="0.3">
      <c r="A2393" s="97" t="s">
        <v>11304</v>
      </c>
      <c r="B2393" s="97" t="s">
        <v>11305</v>
      </c>
      <c r="C2393" s="97" t="s">
        <v>2817</v>
      </c>
      <c r="D2393" s="97" t="s">
        <v>10361</v>
      </c>
      <c r="E2393" s="97" t="s">
        <v>7559</v>
      </c>
      <c r="F2393" s="97" t="s">
        <v>11306</v>
      </c>
      <c r="G2393" s="97"/>
      <c r="H2393" s="97" t="s">
        <v>232</v>
      </c>
      <c r="I2393" s="97" t="s">
        <v>11307</v>
      </c>
      <c r="J2393" s="97" t="s">
        <v>234</v>
      </c>
      <c r="K2393" s="97">
        <v>223176.375</v>
      </c>
      <c r="L2393" s="97">
        <v>295252.53100000002</v>
      </c>
      <c r="M2393" s="97">
        <v>623122.61789999995</v>
      </c>
      <c r="N2393" s="97">
        <v>795266.20460000006</v>
      </c>
      <c r="O2393" s="97">
        <v>53.906264040000003</v>
      </c>
      <c r="P2393" s="97">
        <v>-7.6481167320000001</v>
      </c>
    </row>
    <row r="2394" spans="1:16" x14ac:dyDescent="0.3">
      <c r="A2394" s="97" t="s">
        <v>11308</v>
      </c>
      <c r="B2394" s="97" t="s">
        <v>617</v>
      </c>
      <c r="C2394" s="97" t="s">
        <v>11309</v>
      </c>
      <c r="D2394" s="97" t="s">
        <v>1600</v>
      </c>
      <c r="E2394" s="97" t="s">
        <v>8418</v>
      </c>
      <c r="F2394" s="97" t="s">
        <v>1197</v>
      </c>
      <c r="G2394" s="97" t="s">
        <v>593</v>
      </c>
      <c r="H2394" s="97" t="s">
        <v>594</v>
      </c>
      <c r="I2394" s="97" t="s">
        <v>11310</v>
      </c>
      <c r="J2394" s="97" t="s">
        <v>596</v>
      </c>
      <c r="K2394" s="97">
        <v>242192.34400000001</v>
      </c>
      <c r="L2394" s="97">
        <v>230745.09400000001</v>
      </c>
      <c r="M2394" s="97">
        <v>642134.14619999996</v>
      </c>
      <c r="N2394" s="97">
        <v>730772.56420000002</v>
      </c>
      <c r="O2394" s="97">
        <v>53.32553016</v>
      </c>
      <c r="P2394" s="97">
        <v>-7.3675336199999997</v>
      </c>
    </row>
    <row r="2395" spans="1:16" x14ac:dyDescent="0.3">
      <c r="A2395" s="97" t="s">
        <v>11311</v>
      </c>
      <c r="B2395" s="97" t="s">
        <v>11312</v>
      </c>
      <c r="C2395" s="97" t="s">
        <v>11313</v>
      </c>
      <c r="D2395" s="97" t="s">
        <v>11314</v>
      </c>
      <c r="E2395" s="97" t="s">
        <v>982</v>
      </c>
      <c r="F2395" s="97"/>
      <c r="G2395" s="97" t="s">
        <v>2226</v>
      </c>
      <c r="H2395" s="97" t="s">
        <v>175</v>
      </c>
      <c r="I2395" s="97" t="s">
        <v>11315</v>
      </c>
      <c r="J2395" s="97" t="s">
        <v>659</v>
      </c>
      <c r="K2395" s="97">
        <v>324846.81099999999</v>
      </c>
      <c r="L2395" s="97">
        <v>223646.45499999999</v>
      </c>
      <c r="M2395" s="97">
        <v>724770.77069999999</v>
      </c>
      <c r="N2395" s="97">
        <v>723675.01439999999</v>
      </c>
      <c r="O2395" s="97">
        <v>53.248759669999998</v>
      </c>
      <c r="P2395" s="97">
        <v>-6.130364417</v>
      </c>
    </row>
    <row r="2396" spans="1:16" x14ac:dyDescent="0.3">
      <c r="A2396" s="97" t="s">
        <v>11316</v>
      </c>
      <c r="B2396" s="97" t="s">
        <v>11317</v>
      </c>
      <c r="C2396" s="97" t="s">
        <v>11318</v>
      </c>
      <c r="D2396" s="97" t="s">
        <v>11319</v>
      </c>
      <c r="E2396" s="97" t="s">
        <v>428</v>
      </c>
      <c r="F2396" s="97" t="s">
        <v>158</v>
      </c>
      <c r="G2396" s="97"/>
      <c r="H2396" s="97" t="s">
        <v>159</v>
      </c>
      <c r="I2396" s="97" t="s">
        <v>11320</v>
      </c>
      <c r="J2396" s="97" t="s">
        <v>161</v>
      </c>
      <c r="K2396" s="97">
        <v>222061.81299999999</v>
      </c>
      <c r="L2396" s="97">
        <v>146545.234</v>
      </c>
      <c r="M2396" s="97">
        <v>622007.50069999998</v>
      </c>
      <c r="N2396" s="97">
        <v>646590.95039999997</v>
      </c>
      <c r="O2396" s="97">
        <v>52.570176590000003</v>
      </c>
      <c r="P2396" s="97">
        <v>-7.6753565359999998</v>
      </c>
    </row>
    <row r="2397" spans="1:16" x14ac:dyDescent="0.3">
      <c r="A2397" s="97" t="s">
        <v>11321</v>
      </c>
      <c r="B2397" s="97" t="s">
        <v>11322</v>
      </c>
      <c r="C2397" s="97" t="s">
        <v>11322</v>
      </c>
      <c r="D2397" s="97" t="s">
        <v>11322</v>
      </c>
      <c r="E2397" s="97" t="s">
        <v>11323</v>
      </c>
      <c r="F2397" s="97" t="s">
        <v>706</v>
      </c>
      <c r="G2397" s="97"/>
      <c r="H2397" s="97" t="s">
        <v>307</v>
      </c>
      <c r="I2397" s="97" t="s">
        <v>11324</v>
      </c>
      <c r="J2397" s="97" t="s">
        <v>309</v>
      </c>
      <c r="K2397" s="97">
        <v>96181.039000000004</v>
      </c>
      <c r="L2397" s="97">
        <v>252313.34400000001</v>
      </c>
      <c r="M2397" s="97">
        <v>496154.4143</v>
      </c>
      <c r="N2397" s="97">
        <v>752336.94960000005</v>
      </c>
      <c r="O2397" s="97">
        <v>53.510749349999998</v>
      </c>
      <c r="P2397" s="97">
        <v>-9.5656392110000006</v>
      </c>
    </row>
    <row r="2398" spans="1:16" x14ac:dyDescent="0.3">
      <c r="A2398" s="97" t="s">
        <v>11325</v>
      </c>
      <c r="B2398" s="97" t="s">
        <v>11326</v>
      </c>
      <c r="C2398" s="97" t="s">
        <v>11326</v>
      </c>
      <c r="D2398" s="97" t="s">
        <v>11327</v>
      </c>
      <c r="E2398" s="97" t="s">
        <v>925</v>
      </c>
      <c r="F2398" s="97" t="s">
        <v>436</v>
      </c>
      <c r="G2398" s="97"/>
      <c r="H2398" s="97" t="s">
        <v>437</v>
      </c>
      <c r="I2398" s="97" t="s">
        <v>11328</v>
      </c>
      <c r="J2398" s="97" t="s">
        <v>439</v>
      </c>
      <c r="K2398" s="97">
        <v>239527</v>
      </c>
      <c r="L2398" s="97">
        <v>421175.25</v>
      </c>
      <c r="M2398" s="97">
        <v>639470.38939999999</v>
      </c>
      <c r="N2398" s="97">
        <v>921161.7058</v>
      </c>
      <c r="O2398" s="97">
        <v>55.036413930000002</v>
      </c>
      <c r="P2398" s="97">
        <v>-7.3825441380000001</v>
      </c>
    </row>
    <row r="2399" spans="1:16" x14ac:dyDescent="0.3">
      <c r="A2399" s="97" t="s">
        <v>11329</v>
      </c>
      <c r="B2399" s="97" t="s">
        <v>11330</v>
      </c>
      <c r="C2399" s="97" t="s">
        <v>11331</v>
      </c>
      <c r="D2399" s="97" t="s">
        <v>11332</v>
      </c>
      <c r="E2399" s="97" t="s">
        <v>8830</v>
      </c>
      <c r="F2399" s="97" t="s">
        <v>1394</v>
      </c>
      <c r="G2399" s="97"/>
      <c r="H2399" s="97" t="s">
        <v>334</v>
      </c>
      <c r="I2399" s="97" t="s">
        <v>11333</v>
      </c>
      <c r="J2399" s="97" t="s">
        <v>336</v>
      </c>
      <c r="K2399" s="97">
        <v>190883.42199999999</v>
      </c>
      <c r="L2399" s="97">
        <v>324043.875</v>
      </c>
      <c r="M2399" s="97">
        <v>590836.77560000005</v>
      </c>
      <c r="N2399" s="97">
        <v>824051.51710000006</v>
      </c>
      <c r="O2399" s="97">
        <v>54.1653594</v>
      </c>
      <c r="P2399" s="97">
        <v>-8.1403167829999994</v>
      </c>
    </row>
    <row r="2400" spans="1:16" x14ac:dyDescent="0.3">
      <c r="A2400" s="97" t="s">
        <v>11334</v>
      </c>
      <c r="B2400" s="97" t="s">
        <v>11335</v>
      </c>
      <c r="C2400" s="97" t="s">
        <v>11336</v>
      </c>
      <c r="D2400" s="97" t="s">
        <v>11337</v>
      </c>
      <c r="E2400" s="97" t="s">
        <v>6209</v>
      </c>
      <c r="F2400" s="97"/>
      <c r="G2400" s="97"/>
      <c r="H2400" s="97" t="s">
        <v>175</v>
      </c>
      <c r="I2400" s="97" t="s">
        <v>11338</v>
      </c>
      <c r="J2400" s="97" t="s">
        <v>198</v>
      </c>
      <c r="K2400" s="97">
        <v>316406.21899999998</v>
      </c>
      <c r="L2400" s="97">
        <v>235260.31299999999</v>
      </c>
      <c r="M2400" s="97">
        <v>716332.05859999999</v>
      </c>
      <c r="N2400" s="97">
        <v>735286.41529999999</v>
      </c>
      <c r="O2400" s="97">
        <v>53.354978330000002</v>
      </c>
      <c r="P2400" s="97">
        <v>-6.2524941570000001</v>
      </c>
    </row>
    <row r="2401" spans="1:16" x14ac:dyDescent="0.3">
      <c r="A2401" s="97" t="s">
        <v>11339</v>
      </c>
      <c r="B2401" s="97" t="s">
        <v>2629</v>
      </c>
      <c r="C2401" s="97" t="s">
        <v>11340</v>
      </c>
      <c r="D2401" s="97" t="s">
        <v>2717</v>
      </c>
      <c r="E2401" s="97" t="s">
        <v>11341</v>
      </c>
      <c r="F2401" s="97" t="s">
        <v>11342</v>
      </c>
      <c r="G2401" s="97"/>
      <c r="H2401" s="97" t="s">
        <v>123</v>
      </c>
      <c r="I2401" s="97" t="s">
        <v>11343</v>
      </c>
      <c r="J2401" s="97" t="s">
        <v>125</v>
      </c>
      <c r="K2401" s="97">
        <v>263430.34399999998</v>
      </c>
      <c r="L2401" s="97">
        <v>350511.875</v>
      </c>
      <c r="M2401" s="97">
        <v>663368.20880000002</v>
      </c>
      <c r="N2401" s="97">
        <v>850513.42850000004</v>
      </c>
      <c r="O2401" s="97">
        <v>54.399272119999999</v>
      </c>
      <c r="P2401" s="97">
        <v>-7.0241130140000001</v>
      </c>
    </row>
    <row r="2402" spans="1:16" x14ac:dyDescent="0.3">
      <c r="A2402" s="97" t="s">
        <v>11344</v>
      </c>
      <c r="B2402" s="97" t="s">
        <v>11345</v>
      </c>
      <c r="C2402" s="97" t="s">
        <v>11346</v>
      </c>
      <c r="D2402" s="97" t="s">
        <v>11347</v>
      </c>
      <c r="E2402" s="97" t="s">
        <v>11348</v>
      </c>
      <c r="F2402" s="97" t="s">
        <v>380</v>
      </c>
      <c r="G2402" s="97"/>
      <c r="H2402" s="97" t="s">
        <v>381</v>
      </c>
      <c r="I2402" s="97" t="s">
        <v>11349</v>
      </c>
      <c r="J2402" s="97" t="s">
        <v>383</v>
      </c>
      <c r="K2402" s="97">
        <v>237294.875</v>
      </c>
      <c r="L2402" s="97">
        <v>287886.96899999998</v>
      </c>
      <c r="M2402" s="97">
        <v>637238.03709999996</v>
      </c>
      <c r="N2402" s="97">
        <v>787902.15430000005</v>
      </c>
      <c r="O2402" s="97">
        <v>53.839271349999997</v>
      </c>
      <c r="P2402" s="97">
        <v>-7.4342094919999999</v>
      </c>
    </row>
    <row r="2403" spans="1:16" x14ac:dyDescent="0.3">
      <c r="A2403" s="97" t="s">
        <v>11350</v>
      </c>
      <c r="B2403" s="97" t="s">
        <v>11351</v>
      </c>
      <c r="C2403" s="97" t="s">
        <v>11352</v>
      </c>
      <c r="D2403" s="97" t="s">
        <v>11353</v>
      </c>
      <c r="E2403" s="97" t="s">
        <v>131</v>
      </c>
      <c r="F2403" s="97"/>
      <c r="G2403" s="97"/>
      <c r="H2403" s="97" t="s">
        <v>123</v>
      </c>
      <c r="I2403" s="97" t="s">
        <v>11354</v>
      </c>
      <c r="J2403" s="97" t="s">
        <v>125</v>
      </c>
      <c r="K2403" s="97">
        <v>256111.625</v>
      </c>
      <c r="L2403" s="97">
        <v>324230.40600000002</v>
      </c>
      <c r="M2403" s="97">
        <v>656050.92680000002</v>
      </c>
      <c r="N2403" s="97">
        <v>824237.66079999995</v>
      </c>
      <c r="O2403" s="97">
        <v>54.164055400000002</v>
      </c>
      <c r="P2403" s="97">
        <v>-7.1417073369999997</v>
      </c>
    </row>
    <row r="2404" spans="1:16" x14ac:dyDescent="0.3">
      <c r="A2404" s="97" t="s">
        <v>11355</v>
      </c>
      <c r="B2404" s="97" t="s">
        <v>11356</v>
      </c>
      <c r="C2404" s="97" t="s">
        <v>11357</v>
      </c>
      <c r="D2404" s="97" t="s">
        <v>11356</v>
      </c>
      <c r="E2404" s="97" t="s">
        <v>11358</v>
      </c>
      <c r="F2404" s="97" t="s">
        <v>11359</v>
      </c>
      <c r="G2404" s="97"/>
      <c r="H2404" s="97" t="s">
        <v>334</v>
      </c>
      <c r="I2404" s="97" t="s">
        <v>11360</v>
      </c>
      <c r="J2404" s="97" t="s">
        <v>336</v>
      </c>
      <c r="K2404" s="97">
        <v>208931.29699999999</v>
      </c>
      <c r="L2404" s="97">
        <v>313221.03100000002</v>
      </c>
      <c r="M2404" s="97">
        <v>608880.70460000006</v>
      </c>
      <c r="N2404" s="97">
        <v>813230.90899999999</v>
      </c>
      <c r="O2404" s="97">
        <v>54.068133199999998</v>
      </c>
      <c r="P2404" s="97">
        <v>-7.8643273310000001</v>
      </c>
    </row>
    <row r="2405" spans="1:16" x14ac:dyDescent="0.3">
      <c r="A2405" s="97" t="s">
        <v>11361</v>
      </c>
      <c r="B2405" s="97" t="s">
        <v>11362</v>
      </c>
      <c r="C2405" s="97" t="s">
        <v>11363</v>
      </c>
      <c r="D2405" s="97" t="s">
        <v>7227</v>
      </c>
      <c r="E2405" s="97" t="s">
        <v>611</v>
      </c>
      <c r="F2405" s="97"/>
      <c r="G2405" s="97"/>
      <c r="H2405" s="97" t="s">
        <v>612</v>
      </c>
      <c r="I2405" s="97" t="s">
        <v>11364</v>
      </c>
      <c r="J2405" s="97" t="s">
        <v>614</v>
      </c>
      <c r="K2405" s="97">
        <v>164279.859</v>
      </c>
      <c r="L2405" s="97">
        <v>185114.09400000001</v>
      </c>
      <c r="M2405" s="97">
        <v>564238.20039999997</v>
      </c>
      <c r="N2405" s="97">
        <v>685151.81259999995</v>
      </c>
      <c r="O2405" s="97">
        <v>52.916010739999997</v>
      </c>
      <c r="P2405" s="97">
        <v>-8.5317339079999996</v>
      </c>
    </row>
    <row r="2406" spans="1:16" x14ac:dyDescent="0.3">
      <c r="A2406" s="97" t="s">
        <v>11365</v>
      </c>
      <c r="B2406" s="97" t="s">
        <v>11366</v>
      </c>
      <c r="C2406" s="97" t="s">
        <v>11367</v>
      </c>
      <c r="D2406" s="97" t="s">
        <v>11368</v>
      </c>
      <c r="E2406" s="97" t="s">
        <v>11369</v>
      </c>
      <c r="F2406" s="97" t="s">
        <v>459</v>
      </c>
      <c r="G2406" s="97" t="s">
        <v>320</v>
      </c>
      <c r="H2406" s="97" t="s">
        <v>321</v>
      </c>
      <c r="I2406" s="97" t="s">
        <v>11370</v>
      </c>
      <c r="J2406" s="97" t="s">
        <v>323</v>
      </c>
      <c r="K2406" s="97">
        <v>193293.90599999999</v>
      </c>
      <c r="L2406" s="97">
        <v>230632.859</v>
      </c>
      <c r="M2406" s="97">
        <v>593246.2415</v>
      </c>
      <c r="N2406" s="97">
        <v>730660.61490000004</v>
      </c>
      <c r="O2406" s="97">
        <v>53.326157250000001</v>
      </c>
      <c r="P2406" s="97">
        <v>-8.1013800929999995</v>
      </c>
    </row>
    <row r="2407" spans="1:16" x14ac:dyDescent="0.3">
      <c r="A2407" s="97" t="s">
        <v>11371</v>
      </c>
      <c r="B2407" s="97" t="s">
        <v>11372</v>
      </c>
      <c r="C2407" s="97" t="s">
        <v>11373</v>
      </c>
      <c r="D2407" s="97" t="s">
        <v>11374</v>
      </c>
      <c r="E2407" s="97" t="s">
        <v>1189</v>
      </c>
      <c r="F2407" s="97"/>
      <c r="G2407" s="97" t="s">
        <v>11375</v>
      </c>
      <c r="H2407" s="97" t="s">
        <v>262</v>
      </c>
      <c r="I2407" s="97" t="s">
        <v>11376</v>
      </c>
      <c r="J2407" s="97" t="s">
        <v>264</v>
      </c>
      <c r="K2407" s="97">
        <v>245150.16200000001</v>
      </c>
      <c r="L2407" s="97">
        <v>207419.44399999999</v>
      </c>
      <c r="M2407" s="97">
        <v>645091.20250000001</v>
      </c>
      <c r="N2407" s="97">
        <v>707451.92350000003</v>
      </c>
      <c r="O2407" s="97">
        <v>53.115715870000002</v>
      </c>
      <c r="P2407" s="97">
        <v>-7.326445144</v>
      </c>
    </row>
    <row r="2408" spans="1:16" x14ac:dyDescent="0.3">
      <c r="A2408" s="97" t="s">
        <v>11377</v>
      </c>
      <c r="B2408" s="97" t="s">
        <v>11378</v>
      </c>
      <c r="C2408" s="97" t="s">
        <v>11379</v>
      </c>
      <c r="D2408" s="97" t="s">
        <v>11380</v>
      </c>
      <c r="E2408" s="97" t="s">
        <v>455</v>
      </c>
      <c r="F2408" s="97"/>
      <c r="G2408" s="97"/>
      <c r="H2408" s="97" t="s">
        <v>159</v>
      </c>
      <c r="I2408" s="97" t="s">
        <v>11381</v>
      </c>
      <c r="J2408" s="97" t="s">
        <v>430</v>
      </c>
      <c r="K2408" s="97">
        <v>215152.82800000001</v>
      </c>
      <c r="L2408" s="97">
        <v>188817.25</v>
      </c>
      <c r="M2408" s="97">
        <v>615100.23060000001</v>
      </c>
      <c r="N2408" s="97">
        <v>688853.89740000002</v>
      </c>
      <c r="O2408" s="97">
        <v>52.950260839999999</v>
      </c>
      <c r="P2408" s="97">
        <v>-7.7753015799999998</v>
      </c>
    </row>
    <row r="2409" spans="1:16" x14ac:dyDescent="0.3">
      <c r="A2409" s="97" t="s">
        <v>11382</v>
      </c>
      <c r="B2409" s="97" t="s">
        <v>11383</v>
      </c>
      <c r="C2409" s="97" t="s">
        <v>11384</v>
      </c>
      <c r="D2409" s="97" t="s">
        <v>11385</v>
      </c>
      <c r="E2409" s="97" t="s">
        <v>3744</v>
      </c>
      <c r="F2409" s="97"/>
      <c r="G2409" s="97"/>
      <c r="H2409" s="97" t="s">
        <v>307</v>
      </c>
      <c r="I2409" s="97" t="s">
        <v>11386</v>
      </c>
      <c r="J2409" s="97" t="s">
        <v>315</v>
      </c>
      <c r="K2409" s="97">
        <v>129163.69500000001</v>
      </c>
      <c r="L2409" s="97">
        <v>224962.06</v>
      </c>
      <c r="M2409" s="97">
        <v>529129.81640000001</v>
      </c>
      <c r="N2409" s="97">
        <v>724991.38210000005</v>
      </c>
      <c r="O2409" s="97">
        <v>53.270517820000002</v>
      </c>
      <c r="P2409" s="97">
        <v>-9.0624617500000006</v>
      </c>
    </row>
    <row r="2410" spans="1:16" x14ac:dyDescent="0.3">
      <c r="A2410" s="97" t="s">
        <v>11387</v>
      </c>
      <c r="B2410" s="97" t="s">
        <v>11388</v>
      </c>
      <c r="C2410" s="97" t="s">
        <v>11389</v>
      </c>
      <c r="D2410" s="97" t="s">
        <v>11390</v>
      </c>
      <c r="E2410" s="97" t="s">
        <v>8320</v>
      </c>
      <c r="F2410" s="97"/>
      <c r="G2410" s="97" t="s">
        <v>8321</v>
      </c>
      <c r="H2410" s="97" t="s">
        <v>175</v>
      </c>
      <c r="I2410" s="97" t="s">
        <v>11391</v>
      </c>
      <c r="J2410" s="97" t="s">
        <v>198</v>
      </c>
      <c r="K2410" s="97">
        <v>321549.44400000002</v>
      </c>
      <c r="L2410" s="97">
        <v>238871.095</v>
      </c>
      <c r="M2410" s="97">
        <v>721474.1949</v>
      </c>
      <c r="N2410" s="97">
        <v>738896.39210000006</v>
      </c>
      <c r="O2410" s="97">
        <v>53.386248670000001</v>
      </c>
      <c r="P2410" s="97">
        <v>-6.1739058880000002</v>
      </c>
    </row>
    <row r="2411" spans="1:16" x14ac:dyDescent="0.3">
      <c r="A2411" s="97" t="s">
        <v>11392</v>
      </c>
      <c r="B2411" s="97" t="s">
        <v>11393</v>
      </c>
      <c r="C2411" s="97" t="s">
        <v>11394</v>
      </c>
      <c r="D2411" s="97" t="s">
        <v>11395</v>
      </c>
      <c r="E2411" s="97" t="s">
        <v>190</v>
      </c>
      <c r="F2411" s="97"/>
      <c r="G2411" s="97"/>
      <c r="H2411" s="97" t="s">
        <v>175</v>
      </c>
      <c r="I2411" s="97" t="s">
        <v>11396</v>
      </c>
      <c r="J2411" s="97" t="s">
        <v>659</v>
      </c>
      <c r="K2411" s="97">
        <v>317781.5</v>
      </c>
      <c r="L2411" s="97">
        <v>229251.7</v>
      </c>
      <c r="M2411" s="97">
        <v>717707.01150000002</v>
      </c>
      <c r="N2411" s="97">
        <v>729279.08940000006</v>
      </c>
      <c r="O2411" s="97">
        <v>53.300712339999997</v>
      </c>
      <c r="P2411" s="97">
        <v>-6.2340810590000002</v>
      </c>
    </row>
    <row r="2412" spans="1:16" x14ac:dyDescent="0.3">
      <c r="A2412" s="97" t="s">
        <v>11397</v>
      </c>
      <c r="B2412" s="97" t="s">
        <v>11398</v>
      </c>
      <c r="C2412" s="97" t="s">
        <v>11399</v>
      </c>
      <c r="D2412" s="97" t="s">
        <v>11400</v>
      </c>
      <c r="E2412" s="97" t="s">
        <v>2736</v>
      </c>
      <c r="F2412" s="97" t="s">
        <v>465</v>
      </c>
      <c r="G2412" s="97"/>
      <c r="H2412" s="97" t="s">
        <v>466</v>
      </c>
      <c r="I2412" s="97" t="s">
        <v>11401</v>
      </c>
      <c r="J2412" s="97" t="s">
        <v>468</v>
      </c>
      <c r="K2412" s="97">
        <v>114666.19</v>
      </c>
      <c r="L2412" s="97">
        <v>289908.951</v>
      </c>
      <c r="M2412" s="97">
        <v>514635.78370000003</v>
      </c>
      <c r="N2412" s="97">
        <v>789924.3554</v>
      </c>
      <c r="O2412" s="97">
        <v>53.851763380000001</v>
      </c>
      <c r="P2412" s="97">
        <v>-9.2974276339999999</v>
      </c>
    </row>
    <row r="2413" spans="1:16" x14ac:dyDescent="0.3">
      <c r="A2413" s="97" t="s">
        <v>11402</v>
      </c>
      <c r="B2413" s="97" t="s">
        <v>11403</v>
      </c>
      <c r="C2413" s="97" t="s">
        <v>11404</v>
      </c>
      <c r="D2413" s="97" t="s">
        <v>11405</v>
      </c>
      <c r="E2413" s="97" t="s">
        <v>2971</v>
      </c>
      <c r="F2413" s="97" t="s">
        <v>679</v>
      </c>
      <c r="G2413" s="97" t="s">
        <v>449</v>
      </c>
      <c r="H2413" s="97" t="s">
        <v>151</v>
      </c>
      <c r="I2413" s="97" t="s">
        <v>11406</v>
      </c>
      <c r="J2413" s="97" t="s">
        <v>153</v>
      </c>
      <c r="K2413" s="97">
        <v>83040.358999999997</v>
      </c>
      <c r="L2413" s="97">
        <v>114807.344</v>
      </c>
      <c r="M2413" s="97">
        <v>483015.81949999998</v>
      </c>
      <c r="N2413" s="97">
        <v>614860.6507</v>
      </c>
      <c r="O2413" s="97">
        <v>52.272976509999999</v>
      </c>
      <c r="P2413" s="97">
        <v>-9.7141880940000007</v>
      </c>
    </row>
    <row r="2414" spans="1:16" x14ac:dyDescent="0.3">
      <c r="A2414" s="97" t="s">
        <v>11407</v>
      </c>
      <c r="B2414" s="97" t="s">
        <v>11408</v>
      </c>
      <c r="C2414" s="97" t="s">
        <v>11409</v>
      </c>
      <c r="D2414" s="97" t="s">
        <v>11410</v>
      </c>
      <c r="E2414" s="97" t="s">
        <v>2494</v>
      </c>
      <c r="F2414" s="97" t="s">
        <v>306</v>
      </c>
      <c r="G2414" s="97"/>
      <c r="H2414" s="97" t="s">
        <v>307</v>
      </c>
      <c r="I2414" s="97" t="s">
        <v>11411</v>
      </c>
      <c r="J2414" s="97" t="s">
        <v>309</v>
      </c>
      <c r="K2414" s="97">
        <v>140877.92199999999</v>
      </c>
      <c r="L2414" s="97">
        <v>201734.42199999999</v>
      </c>
      <c r="M2414" s="97">
        <v>540841.39439999999</v>
      </c>
      <c r="N2414" s="97">
        <v>701768.68579999998</v>
      </c>
      <c r="O2414" s="97">
        <v>53.06327074</v>
      </c>
      <c r="P2414" s="97">
        <v>-8.8826186109999998</v>
      </c>
    </row>
    <row r="2415" spans="1:16" x14ac:dyDescent="0.3">
      <c r="A2415" s="97" t="s">
        <v>11412</v>
      </c>
      <c r="B2415" s="97" t="s">
        <v>11413</v>
      </c>
      <c r="C2415" s="97" t="s">
        <v>11413</v>
      </c>
      <c r="D2415" s="97" t="s">
        <v>11414</v>
      </c>
      <c r="E2415" s="97" t="s">
        <v>379</v>
      </c>
      <c r="F2415" s="97" t="s">
        <v>380</v>
      </c>
      <c r="G2415" s="97"/>
      <c r="H2415" s="97" t="s">
        <v>381</v>
      </c>
      <c r="I2415" s="97" t="s">
        <v>11415</v>
      </c>
      <c r="J2415" s="97" t="s">
        <v>383</v>
      </c>
      <c r="K2415" s="97">
        <v>242962.734</v>
      </c>
      <c r="L2415" s="97">
        <v>287740.625</v>
      </c>
      <c r="M2415" s="97">
        <v>642904.67420000001</v>
      </c>
      <c r="N2415" s="97">
        <v>787755.81169999996</v>
      </c>
      <c r="O2415" s="97">
        <v>53.837519520000001</v>
      </c>
      <c r="P2415" s="97">
        <v>-7.3481374070000003</v>
      </c>
    </row>
    <row r="2416" spans="1:16" x14ac:dyDescent="0.3">
      <c r="A2416" s="97" t="s">
        <v>11416</v>
      </c>
      <c r="B2416" s="97" t="s">
        <v>11417</v>
      </c>
      <c r="C2416" s="97" t="s">
        <v>11418</v>
      </c>
      <c r="D2416" s="97" t="s">
        <v>11419</v>
      </c>
      <c r="E2416" s="97" t="s">
        <v>4402</v>
      </c>
      <c r="F2416" s="97" t="s">
        <v>706</v>
      </c>
      <c r="G2416" s="97"/>
      <c r="H2416" s="97" t="s">
        <v>307</v>
      </c>
      <c r="I2416" s="97" t="s">
        <v>11420</v>
      </c>
      <c r="J2416" s="97" t="s">
        <v>309</v>
      </c>
      <c r="K2416" s="97">
        <v>162282.93799999999</v>
      </c>
      <c r="L2416" s="97">
        <v>256381.109</v>
      </c>
      <c r="M2416" s="97">
        <v>562242.09239999996</v>
      </c>
      <c r="N2416" s="97">
        <v>756403.48329999996</v>
      </c>
      <c r="O2416" s="97">
        <v>53.556188450000001</v>
      </c>
      <c r="P2416" s="97">
        <v>-8.5698529620000006</v>
      </c>
    </row>
    <row r="2417" spans="1:16" x14ac:dyDescent="0.3">
      <c r="A2417" s="97" t="s">
        <v>11421</v>
      </c>
      <c r="B2417" s="97" t="s">
        <v>6991</v>
      </c>
      <c r="C2417" s="97" t="s">
        <v>11422</v>
      </c>
      <c r="D2417" s="97" t="s">
        <v>11423</v>
      </c>
      <c r="E2417" s="97" t="s">
        <v>357</v>
      </c>
      <c r="F2417" s="97" t="s">
        <v>137</v>
      </c>
      <c r="G2417" s="97"/>
      <c r="H2417" s="97" t="s">
        <v>138</v>
      </c>
      <c r="I2417" s="97" t="s">
        <v>11424</v>
      </c>
      <c r="J2417" s="97" t="s">
        <v>140</v>
      </c>
      <c r="K2417" s="97">
        <v>106149.79700000001</v>
      </c>
      <c r="L2417" s="97">
        <v>28122.016</v>
      </c>
      <c r="M2417" s="97">
        <v>506119.804</v>
      </c>
      <c r="N2417" s="97">
        <v>528193.86780000001</v>
      </c>
      <c r="O2417" s="97">
        <v>51.498565229999997</v>
      </c>
      <c r="P2417" s="97">
        <v>-9.3521803420000005</v>
      </c>
    </row>
    <row r="2418" spans="1:16" x14ac:dyDescent="0.3">
      <c r="A2418" s="97" t="s">
        <v>11425</v>
      </c>
      <c r="B2418" s="97" t="s">
        <v>937</v>
      </c>
      <c r="C2418" s="97" t="s">
        <v>11426</v>
      </c>
      <c r="D2418" s="97" t="s">
        <v>11427</v>
      </c>
      <c r="E2418" s="97" t="s">
        <v>2506</v>
      </c>
      <c r="F2418" s="97" t="s">
        <v>5879</v>
      </c>
      <c r="G2418" s="97"/>
      <c r="H2418" s="97" t="s">
        <v>175</v>
      </c>
      <c r="I2418" s="97" t="s">
        <v>11428</v>
      </c>
      <c r="J2418" s="97" t="s">
        <v>198</v>
      </c>
      <c r="K2418" s="97">
        <v>312875.68300000002</v>
      </c>
      <c r="L2418" s="97">
        <v>231290.56</v>
      </c>
      <c r="M2418" s="97">
        <v>712802.26199999999</v>
      </c>
      <c r="N2418" s="97">
        <v>731317.53619999997</v>
      </c>
      <c r="O2418" s="97">
        <v>53.320090260000001</v>
      </c>
      <c r="P2418" s="97">
        <v>-6.3069048859999999</v>
      </c>
    </row>
    <row r="2419" spans="1:16" x14ac:dyDescent="0.3">
      <c r="A2419" s="97" t="s">
        <v>11429</v>
      </c>
      <c r="B2419" s="97" t="s">
        <v>11430</v>
      </c>
      <c r="C2419" s="97" t="s">
        <v>11431</v>
      </c>
      <c r="D2419" s="97" t="s">
        <v>2363</v>
      </c>
      <c r="E2419" s="97" t="s">
        <v>11432</v>
      </c>
      <c r="F2419" s="97" t="s">
        <v>211</v>
      </c>
      <c r="G2419" s="97"/>
      <c r="H2419" s="97" t="s">
        <v>211</v>
      </c>
      <c r="I2419" s="97" t="s">
        <v>11433</v>
      </c>
      <c r="J2419" s="97" t="s">
        <v>213</v>
      </c>
      <c r="K2419" s="97">
        <v>250140.272</v>
      </c>
      <c r="L2419" s="97">
        <v>153758.391</v>
      </c>
      <c r="M2419" s="97">
        <v>650079.95079999999</v>
      </c>
      <c r="N2419" s="97">
        <v>653802.40319999994</v>
      </c>
      <c r="O2419" s="97">
        <v>52.633128880000001</v>
      </c>
      <c r="P2419" s="97">
        <v>-7.260181824</v>
      </c>
    </row>
    <row r="2420" spans="1:16" x14ac:dyDescent="0.3">
      <c r="A2420" s="97" t="s">
        <v>11434</v>
      </c>
      <c r="B2420" s="97" t="s">
        <v>11435</v>
      </c>
      <c r="C2420" s="97" t="s">
        <v>11436</v>
      </c>
      <c r="D2420" s="97" t="s">
        <v>6798</v>
      </c>
      <c r="E2420" s="97" t="s">
        <v>1040</v>
      </c>
      <c r="F2420" s="97"/>
      <c r="G2420" s="97"/>
      <c r="H2420" s="97" t="s">
        <v>151</v>
      </c>
      <c r="I2420" s="97" t="s">
        <v>11437</v>
      </c>
      <c r="J2420" s="97" t="s">
        <v>153</v>
      </c>
      <c r="K2420" s="97">
        <v>78959.766000000003</v>
      </c>
      <c r="L2420" s="97">
        <v>120521.023</v>
      </c>
      <c r="M2420" s="97">
        <v>478936.13679999998</v>
      </c>
      <c r="N2420" s="97">
        <v>620573.12100000004</v>
      </c>
      <c r="O2420" s="97">
        <v>52.323415789999999</v>
      </c>
      <c r="P2420" s="97">
        <v>-9.7759902140000001</v>
      </c>
    </row>
    <row r="2421" spans="1:16" x14ac:dyDescent="0.3">
      <c r="A2421" s="97" t="s">
        <v>11438</v>
      </c>
      <c r="B2421" s="97" t="s">
        <v>11439</v>
      </c>
      <c r="C2421" s="97" t="s">
        <v>11440</v>
      </c>
      <c r="D2421" s="97" t="s">
        <v>11441</v>
      </c>
      <c r="E2421" s="97" t="s">
        <v>611</v>
      </c>
      <c r="F2421" s="97"/>
      <c r="G2421" s="97"/>
      <c r="H2421" s="97" t="s">
        <v>612</v>
      </c>
      <c r="I2421" s="97" t="s">
        <v>11442</v>
      </c>
      <c r="J2421" s="97" t="s">
        <v>614</v>
      </c>
      <c r="K2421" s="97">
        <v>115201.883</v>
      </c>
      <c r="L2421" s="97">
        <v>152986.32800000001</v>
      </c>
      <c r="M2421" s="97">
        <v>515170.62319999997</v>
      </c>
      <c r="N2421" s="97">
        <v>653031.23380000005</v>
      </c>
      <c r="O2421" s="97">
        <v>52.62188261</v>
      </c>
      <c r="P2421" s="97">
        <v>-9.2528582949999993</v>
      </c>
    </row>
    <row r="2422" spans="1:16" x14ac:dyDescent="0.3">
      <c r="A2422" s="97" t="s">
        <v>11443</v>
      </c>
      <c r="B2422" s="97" t="s">
        <v>11444</v>
      </c>
      <c r="C2422" s="97" t="s">
        <v>11445</v>
      </c>
      <c r="D2422" s="97" t="s">
        <v>11446</v>
      </c>
      <c r="E2422" s="97" t="s">
        <v>741</v>
      </c>
      <c r="F2422" s="97"/>
      <c r="G2422" s="97"/>
      <c r="H2422" s="97" t="s">
        <v>466</v>
      </c>
      <c r="I2422" s="97" t="s">
        <v>11447</v>
      </c>
      <c r="J2422" s="97" t="s">
        <v>468</v>
      </c>
      <c r="K2422" s="97">
        <v>123761.773</v>
      </c>
      <c r="L2422" s="97">
        <v>319343.15600000002</v>
      </c>
      <c r="M2422" s="97">
        <v>523729.56400000001</v>
      </c>
      <c r="N2422" s="97">
        <v>819352.16870000004</v>
      </c>
      <c r="O2422" s="97">
        <v>54.11756063</v>
      </c>
      <c r="P2422" s="97">
        <v>-9.1666125479999998</v>
      </c>
    </row>
    <row r="2423" spans="1:16" x14ac:dyDescent="0.3">
      <c r="A2423" s="97" t="s">
        <v>11448</v>
      </c>
      <c r="B2423" s="97" t="s">
        <v>11449</v>
      </c>
      <c r="C2423" s="97" t="s">
        <v>11450</v>
      </c>
      <c r="D2423" s="97" t="s">
        <v>11451</v>
      </c>
      <c r="E2423" s="97" t="s">
        <v>375</v>
      </c>
      <c r="F2423" s="97" t="s">
        <v>306</v>
      </c>
      <c r="G2423" s="97"/>
      <c r="H2423" s="97" t="s">
        <v>307</v>
      </c>
      <c r="I2423" s="97" t="s">
        <v>11452</v>
      </c>
      <c r="J2423" s="97" t="s">
        <v>309</v>
      </c>
      <c r="K2423" s="97">
        <v>157127.766</v>
      </c>
      <c r="L2423" s="97">
        <v>257149.54699999999</v>
      </c>
      <c r="M2423" s="97">
        <v>557088.03520000004</v>
      </c>
      <c r="N2423" s="97">
        <v>757171.78330000001</v>
      </c>
      <c r="O2423" s="97">
        <v>53.562696549999998</v>
      </c>
      <c r="P2423" s="97">
        <v>-8.6477397640000007</v>
      </c>
    </row>
    <row r="2424" spans="1:16" x14ac:dyDescent="0.3">
      <c r="A2424" s="97" t="s">
        <v>11453</v>
      </c>
      <c r="B2424" s="97" t="s">
        <v>11454</v>
      </c>
      <c r="C2424" s="97" t="s">
        <v>11455</v>
      </c>
      <c r="D2424" s="97" t="s">
        <v>11456</v>
      </c>
      <c r="E2424" s="97" t="s">
        <v>7816</v>
      </c>
      <c r="F2424" s="97" t="s">
        <v>9328</v>
      </c>
      <c r="G2424" s="97"/>
      <c r="H2424" s="97" t="s">
        <v>546</v>
      </c>
      <c r="I2424" s="97" t="s">
        <v>11457</v>
      </c>
      <c r="J2424" s="97" t="s">
        <v>548</v>
      </c>
      <c r="K2424" s="97">
        <v>149478.04699999999</v>
      </c>
      <c r="L2424" s="97">
        <v>306461.18800000002</v>
      </c>
      <c r="M2424" s="97">
        <v>549440.22809999995</v>
      </c>
      <c r="N2424" s="97">
        <v>806472.8395</v>
      </c>
      <c r="O2424" s="97">
        <v>54.005008439999997</v>
      </c>
      <c r="P2424" s="97">
        <v>-8.7712515369999995</v>
      </c>
    </row>
    <row r="2425" spans="1:16" x14ac:dyDescent="0.3">
      <c r="A2425" s="97" t="s">
        <v>11458</v>
      </c>
      <c r="B2425" s="97" t="s">
        <v>11459</v>
      </c>
      <c r="C2425" s="97" t="s">
        <v>11460</v>
      </c>
      <c r="D2425" s="97" t="s">
        <v>11461</v>
      </c>
      <c r="E2425" s="97" t="s">
        <v>8114</v>
      </c>
      <c r="F2425" s="97" t="s">
        <v>8115</v>
      </c>
      <c r="G2425" s="97"/>
      <c r="H2425" s="97" t="s">
        <v>175</v>
      </c>
      <c r="I2425" s="97" t="s">
        <v>11462</v>
      </c>
      <c r="J2425" s="97" t="s">
        <v>184</v>
      </c>
      <c r="K2425" s="97">
        <v>307602.49099999998</v>
      </c>
      <c r="L2425" s="97">
        <v>227494.02799999999</v>
      </c>
      <c r="M2425" s="97">
        <v>707530.18579999998</v>
      </c>
      <c r="N2425" s="97">
        <v>727521.85010000004</v>
      </c>
      <c r="O2425" s="97">
        <v>53.28708847</v>
      </c>
      <c r="P2425" s="97">
        <v>-6.3872859589999997</v>
      </c>
    </row>
    <row r="2426" spans="1:16" x14ac:dyDescent="0.3">
      <c r="A2426" s="97" t="s">
        <v>11463</v>
      </c>
      <c r="B2426" s="97" t="s">
        <v>11464</v>
      </c>
      <c r="C2426" s="97" t="s">
        <v>11465</v>
      </c>
      <c r="D2426" s="97" t="s">
        <v>11464</v>
      </c>
      <c r="E2426" s="97" t="s">
        <v>7772</v>
      </c>
      <c r="F2426" s="97" t="s">
        <v>1095</v>
      </c>
      <c r="G2426" s="97"/>
      <c r="H2426" s="97" t="s">
        <v>307</v>
      </c>
      <c r="I2426" s="97" t="s">
        <v>11466</v>
      </c>
      <c r="J2426" s="97" t="s">
        <v>309</v>
      </c>
      <c r="K2426" s="97">
        <v>145448.75</v>
      </c>
      <c r="L2426" s="97">
        <v>265068.65600000002</v>
      </c>
      <c r="M2426" s="97">
        <v>545411.57799999998</v>
      </c>
      <c r="N2426" s="97">
        <v>765089.24849999999</v>
      </c>
      <c r="O2426" s="97">
        <v>53.632755690000003</v>
      </c>
      <c r="P2426" s="97">
        <v>-8.8253591080000007</v>
      </c>
    </row>
    <row r="2427" spans="1:16" x14ac:dyDescent="0.3">
      <c r="A2427" s="97" t="s">
        <v>11467</v>
      </c>
      <c r="B2427" s="97" t="s">
        <v>11468</v>
      </c>
      <c r="C2427" s="97" t="s">
        <v>11469</v>
      </c>
      <c r="D2427" s="97" t="s">
        <v>11470</v>
      </c>
      <c r="E2427" s="97" t="s">
        <v>11471</v>
      </c>
      <c r="F2427" s="97" t="s">
        <v>9328</v>
      </c>
      <c r="G2427" s="97"/>
      <c r="H2427" s="97" t="s">
        <v>546</v>
      </c>
      <c r="I2427" s="97" t="s">
        <v>11472</v>
      </c>
      <c r="J2427" s="97" t="s">
        <v>548</v>
      </c>
      <c r="K2427" s="97">
        <v>167592.84400000001</v>
      </c>
      <c r="L2427" s="97">
        <v>299484.90600000002</v>
      </c>
      <c r="M2427" s="97">
        <v>567551.08479999995</v>
      </c>
      <c r="N2427" s="97">
        <v>799497.96409999998</v>
      </c>
      <c r="O2427" s="97">
        <v>53.94378966</v>
      </c>
      <c r="P2427" s="97">
        <v>-8.4942561990000005</v>
      </c>
    </row>
    <row r="2428" spans="1:16" x14ac:dyDescent="0.3">
      <c r="A2428" s="97" t="s">
        <v>11473</v>
      </c>
      <c r="B2428" s="97" t="s">
        <v>11474</v>
      </c>
      <c r="C2428" s="97" t="s">
        <v>11475</v>
      </c>
      <c r="D2428" s="97" t="s">
        <v>11476</v>
      </c>
      <c r="E2428" s="97" t="s">
        <v>1585</v>
      </c>
      <c r="F2428" s="97" t="s">
        <v>1586</v>
      </c>
      <c r="G2428" s="97"/>
      <c r="H2428" s="97" t="s">
        <v>175</v>
      </c>
      <c r="I2428" s="97" t="s">
        <v>11477</v>
      </c>
      <c r="J2428" s="97" t="s">
        <v>177</v>
      </c>
      <c r="K2428" s="97">
        <v>323306.71899999998</v>
      </c>
      <c r="L2428" s="97">
        <v>239246.15599999999</v>
      </c>
      <c r="M2428" s="97">
        <v>723231.09329999995</v>
      </c>
      <c r="N2428" s="97">
        <v>739271.36289999995</v>
      </c>
      <c r="O2428" s="97">
        <v>53.389209950000001</v>
      </c>
      <c r="P2428" s="97">
        <v>-6.1473635939999998</v>
      </c>
    </row>
    <row r="2429" spans="1:16" x14ac:dyDescent="0.3">
      <c r="A2429" s="97" t="s">
        <v>11478</v>
      </c>
      <c r="B2429" s="97" t="s">
        <v>11479</v>
      </c>
      <c r="C2429" s="97" t="s">
        <v>11480</v>
      </c>
      <c r="D2429" s="97" t="s">
        <v>11479</v>
      </c>
      <c r="E2429" s="97" t="s">
        <v>903</v>
      </c>
      <c r="F2429" s="97" t="s">
        <v>465</v>
      </c>
      <c r="G2429" s="97"/>
      <c r="H2429" s="97" t="s">
        <v>466</v>
      </c>
      <c r="I2429" s="97" t="s">
        <v>11481</v>
      </c>
      <c r="J2429" s="97" t="s">
        <v>468</v>
      </c>
      <c r="K2429" s="97">
        <v>124102.719</v>
      </c>
      <c r="L2429" s="97">
        <v>270756.31300000002</v>
      </c>
      <c r="M2429" s="97">
        <v>524070.17680000002</v>
      </c>
      <c r="N2429" s="97">
        <v>770775.7942</v>
      </c>
      <c r="O2429" s="97">
        <v>53.6811881</v>
      </c>
      <c r="P2429" s="97">
        <v>-9.1493619549999998</v>
      </c>
    </row>
    <row r="2430" spans="1:16" x14ac:dyDescent="0.3">
      <c r="A2430" s="97" t="s">
        <v>11482</v>
      </c>
      <c r="B2430" s="97" t="s">
        <v>11483</v>
      </c>
      <c r="C2430" s="97" t="s">
        <v>11484</v>
      </c>
      <c r="D2430" s="97" t="s">
        <v>11485</v>
      </c>
      <c r="E2430" s="97" t="s">
        <v>11486</v>
      </c>
      <c r="F2430" s="97" t="s">
        <v>11487</v>
      </c>
      <c r="G2430" s="97"/>
      <c r="H2430" s="97" t="s">
        <v>175</v>
      </c>
      <c r="I2430" s="97" t="s">
        <v>11488</v>
      </c>
      <c r="J2430" s="97" t="s">
        <v>198</v>
      </c>
      <c r="K2430" s="97">
        <v>315643.29399999999</v>
      </c>
      <c r="L2430" s="97">
        <v>237299.095</v>
      </c>
      <c r="M2430" s="97">
        <v>715569.3088</v>
      </c>
      <c r="N2430" s="97">
        <v>737324.76210000005</v>
      </c>
      <c r="O2430" s="97">
        <v>53.373455499999999</v>
      </c>
      <c r="P2430" s="97">
        <v>-6.2632015179999998</v>
      </c>
    </row>
    <row r="2431" spans="1:16" x14ac:dyDescent="0.3">
      <c r="A2431" s="97" t="s">
        <v>11489</v>
      </c>
      <c r="B2431" s="97" t="s">
        <v>11490</v>
      </c>
      <c r="C2431" s="97" t="s">
        <v>11491</v>
      </c>
      <c r="D2431" s="97" t="s">
        <v>11492</v>
      </c>
      <c r="E2431" s="97" t="s">
        <v>699</v>
      </c>
      <c r="F2431" s="97"/>
      <c r="G2431" s="97"/>
      <c r="H2431" s="97" t="s">
        <v>175</v>
      </c>
      <c r="I2431" s="97" t="s">
        <v>11493</v>
      </c>
      <c r="J2431" s="97" t="s">
        <v>659</v>
      </c>
      <c r="K2431" s="97">
        <v>316257.625</v>
      </c>
      <c r="L2431" s="97">
        <v>226354.016</v>
      </c>
      <c r="M2431" s="97">
        <v>716183.44929999998</v>
      </c>
      <c r="N2431" s="97">
        <v>726382.03780000005</v>
      </c>
      <c r="O2431" s="97">
        <v>53.275024670000001</v>
      </c>
      <c r="P2431" s="97">
        <v>-6.2579860329999999</v>
      </c>
    </row>
    <row r="2432" spans="1:16" x14ac:dyDescent="0.3">
      <c r="A2432" s="97" t="s">
        <v>11494</v>
      </c>
      <c r="B2432" s="97" t="s">
        <v>11495</v>
      </c>
      <c r="C2432" s="97" t="s">
        <v>11496</v>
      </c>
      <c r="D2432" s="97" t="s">
        <v>11497</v>
      </c>
      <c r="E2432" s="97" t="s">
        <v>11498</v>
      </c>
      <c r="F2432" s="97" t="s">
        <v>11499</v>
      </c>
      <c r="G2432" s="97"/>
      <c r="H2432" s="97" t="s">
        <v>175</v>
      </c>
      <c r="I2432" s="97" t="s">
        <v>11500</v>
      </c>
      <c r="J2432" s="97" t="s">
        <v>659</v>
      </c>
      <c r="K2432" s="97">
        <v>325760.37</v>
      </c>
      <c r="L2432" s="97">
        <v>225972.42600000001</v>
      </c>
      <c r="M2432" s="97">
        <v>725684.14529999997</v>
      </c>
      <c r="N2432" s="97">
        <v>726000.47950000002</v>
      </c>
      <c r="O2432" s="97">
        <v>53.269432090000002</v>
      </c>
      <c r="P2432" s="97">
        <v>-6.1157678769999997</v>
      </c>
    </row>
    <row r="2433" spans="1:16" x14ac:dyDescent="0.3">
      <c r="A2433" s="97" t="s">
        <v>11501</v>
      </c>
      <c r="B2433" s="97" t="s">
        <v>11502</v>
      </c>
      <c r="C2433" s="97" t="s">
        <v>11503</v>
      </c>
      <c r="D2433" s="97" t="s">
        <v>10840</v>
      </c>
      <c r="E2433" s="97" t="s">
        <v>306</v>
      </c>
      <c r="F2433" s="97"/>
      <c r="G2433" s="97"/>
      <c r="H2433" s="97" t="s">
        <v>307</v>
      </c>
      <c r="I2433" s="97" t="s">
        <v>11504</v>
      </c>
      <c r="J2433" s="97" t="s">
        <v>315</v>
      </c>
      <c r="K2433" s="97">
        <v>132165.405</v>
      </c>
      <c r="L2433" s="97">
        <v>225598.26500000001</v>
      </c>
      <c r="M2433" s="97">
        <v>532130.88300000003</v>
      </c>
      <c r="N2433" s="97">
        <v>725627.4338</v>
      </c>
      <c r="O2433" s="97">
        <v>53.276625469999999</v>
      </c>
      <c r="P2433" s="97">
        <v>-9.017614451</v>
      </c>
    </row>
    <row r="2434" spans="1:16" x14ac:dyDescent="0.3">
      <c r="A2434" s="97" t="s">
        <v>11505</v>
      </c>
      <c r="B2434" s="97" t="s">
        <v>11506</v>
      </c>
      <c r="C2434" s="97" t="s">
        <v>11507</v>
      </c>
      <c r="D2434" s="97" t="s">
        <v>11506</v>
      </c>
      <c r="E2434" s="97" t="s">
        <v>2736</v>
      </c>
      <c r="F2434" s="97" t="s">
        <v>465</v>
      </c>
      <c r="G2434" s="97"/>
      <c r="H2434" s="97" t="s">
        <v>466</v>
      </c>
      <c r="I2434" s="97" t="s">
        <v>11508</v>
      </c>
      <c r="J2434" s="97" t="s">
        <v>468</v>
      </c>
      <c r="K2434" s="97">
        <v>124146.57799999999</v>
      </c>
      <c r="L2434" s="97">
        <v>293706.68800000002</v>
      </c>
      <c r="M2434" s="97">
        <v>524114.14919999999</v>
      </c>
      <c r="N2434" s="97">
        <v>793721.22329999995</v>
      </c>
      <c r="O2434" s="97">
        <v>53.8873465</v>
      </c>
      <c r="P2434" s="97">
        <v>-9.154341681</v>
      </c>
    </row>
    <row r="2435" spans="1:16" x14ac:dyDescent="0.3">
      <c r="A2435" s="97" t="s">
        <v>11509</v>
      </c>
      <c r="B2435" s="97" t="s">
        <v>7987</v>
      </c>
      <c r="C2435" s="97" t="s">
        <v>11510</v>
      </c>
      <c r="D2435" s="97" t="s">
        <v>11511</v>
      </c>
      <c r="E2435" s="97" t="s">
        <v>137</v>
      </c>
      <c r="F2435" s="97"/>
      <c r="G2435" s="97"/>
      <c r="H2435" s="97" t="s">
        <v>138</v>
      </c>
      <c r="I2435" s="97" t="s">
        <v>11512</v>
      </c>
      <c r="J2435" s="97" t="s">
        <v>140</v>
      </c>
      <c r="K2435" s="97">
        <v>172703.29699999999</v>
      </c>
      <c r="L2435" s="97">
        <v>99302.483999999997</v>
      </c>
      <c r="M2435" s="97">
        <v>572659.36049999995</v>
      </c>
      <c r="N2435" s="97">
        <v>599358.6422</v>
      </c>
      <c r="O2435" s="97">
        <v>52.145400809999998</v>
      </c>
      <c r="P2435" s="97">
        <v>-8.399466833</v>
      </c>
    </row>
    <row r="2436" spans="1:16" x14ac:dyDescent="0.3">
      <c r="A2436" s="97" t="s">
        <v>11513</v>
      </c>
      <c r="B2436" s="97" t="s">
        <v>11514</v>
      </c>
      <c r="C2436" s="97" t="s">
        <v>11515</v>
      </c>
      <c r="D2436" s="97" t="s">
        <v>188</v>
      </c>
      <c r="E2436" s="97" t="s">
        <v>11516</v>
      </c>
      <c r="F2436" s="97" t="s">
        <v>1586</v>
      </c>
      <c r="G2436" s="97"/>
      <c r="H2436" s="97" t="s">
        <v>175</v>
      </c>
      <c r="I2436" s="97" t="s">
        <v>11517</v>
      </c>
      <c r="J2436" s="97" t="s">
        <v>198</v>
      </c>
      <c r="K2436" s="97">
        <v>322359.40000000002</v>
      </c>
      <c r="L2436" s="97">
        <v>240038.39999999999</v>
      </c>
      <c r="M2436" s="97">
        <v>722283.98259999999</v>
      </c>
      <c r="N2436" s="97">
        <v>740063.44129999995</v>
      </c>
      <c r="O2436" s="97">
        <v>53.396544609999999</v>
      </c>
      <c r="P2436" s="97">
        <v>-6.1612875349999996</v>
      </c>
    </row>
    <row r="2437" spans="1:16" x14ac:dyDescent="0.3">
      <c r="A2437" s="97" t="s">
        <v>11518</v>
      </c>
      <c r="B2437" s="97" t="s">
        <v>2839</v>
      </c>
      <c r="C2437" s="97" t="s">
        <v>11519</v>
      </c>
      <c r="D2437" s="97" t="s">
        <v>9414</v>
      </c>
      <c r="E2437" s="97" t="s">
        <v>11520</v>
      </c>
      <c r="F2437" s="97" t="s">
        <v>507</v>
      </c>
      <c r="G2437" s="97"/>
      <c r="H2437" s="97" t="s">
        <v>203</v>
      </c>
      <c r="I2437" s="97" t="s">
        <v>11521</v>
      </c>
      <c r="J2437" s="97" t="s">
        <v>205</v>
      </c>
      <c r="K2437" s="97">
        <v>299851.446</v>
      </c>
      <c r="L2437" s="97">
        <v>236085.003</v>
      </c>
      <c r="M2437" s="97">
        <v>699780.85609999998</v>
      </c>
      <c r="N2437" s="97">
        <v>736111.01560000004</v>
      </c>
      <c r="O2437" s="97">
        <v>53.365767169999998</v>
      </c>
      <c r="P2437" s="97">
        <v>-6.5007603510000003</v>
      </c>
    </row>
    <row r="2438" spans="1:16" x14ac:dyDescent="0.3">
      <c r="A2438" s="97" t="s">
        <v>11522</v>
      </c>
      <c r="B2438" s="97" t="s">
        <v>11523</v>
      </c>
      <c r="C2438" s="97" t="s">
        <v>11523</v>
      </c>
      <c r="D2438" s="97" t="s">
        <v>11524</v>
      </c>
      <c r="E2438" s="97" t="s">
        <v>742</v>
      </c>
      <c r="F2438" s="97"/>
      <c r="G2438" s="97"/>
      <c r="H2438" s="97" t="s">
        <v>546</v>
      </c>
      <c r="I2438" s="97" t="s">
        <v>11525</v>
      </c>
      <c r="J2438" s="97" t="s">
        <v>548</v>
      </c>
      <c r="K2438" s="97">
        <v>168884.81299999999</v>
      </c>
      <c r="L2438" s="97">
        <v>341022.46899999998</v>
      </c>
      <c r="M2438" s="97">
        <v>568842.99670000002</v>
      </c>
      <c r="N2438" s="97">
        <v>841026.56969999999</v>
      </c>
      <c r="O2438" s="97">
        <v>54.317021480000001</v>
      </c>
      <c r="P2438" s="97">
        <v>-8.4788628419999998</v>
      </c>
    </row>
    <row r="2439" spans="1:16" x14ac:dyDescent="0.3">
      <c r="A2439" s="97" t="s">
        <v>11526</v>
      </c>
      <c r="B2439" s="97" t="s">
        <v>11527</v>
      </c>
      <c r="C2439" s="97" t="s">
        <v>11528</v>
      </c>
      <c r="D2439" s="97" t="s">
        <v>6899</v>
      </c>
      <c r="E2439" s="97" t="s">
        <v>5926</v>
      </c>
      <c r="F2439" s="97" t="s">
        <v>1666</v>
      </c>
      <c r="G2439" s="97"/>
      <c r="H2439" s="97" t="s">
        <v>175</v>
      </c>
      <c r="I2439" s="97" t="s">
        <v>11529</v>
      </c>
      <c r="J2439" s="97" t="s">
        <v>198</v>
      </c>
      <c r="K2439" s="97">
        <v>312647.09999999998</v>
      </c>
      <c r="L2439" s="97">
        <v>237077.4</v>
      </c>
      <c r="M2439" s="97">
        <v>712573.75899999996</v>
      </c>
      <c r="N2439" s="97">
        <v>737103.13080000004</v>
      </c>
      <c r="O2439" s="97">
        <v>53.372110929999998</v>
      </c>
      <c r="P2439" s="97">
        <v>-6.3082763389999998</v>
      </c>
    </row>
    <row r="2440" spans="1:16" x14ac:dyDescent="0.3">
      <c r="A2440" s="97" t="s">
        <v>11530</v>
      </c>
      <c r="B2440" s="97" t="s">
        <v>11531</v>
      </c>
      <c r="C2440" s="97"/>
      <c r="D2440" s="97" t="s">
        <v>11532</v>
      </c>
      <c r="E2440" s="97" t="s">
        <v>10723</v>
      </c>
      <c r="F2440" s="97" t="s">
        <v>138</v>
      </c>
      <c r="G2440" s="97"/>
      <c r="H2440" s="97" t="s">
        <v>138</v>
      </c>
      <c r="I2440" s="97" t="s">
        <v>11533</v>
      </c>
      <c r="J2440" s="97" t="s">
        <v>347</v>
      </c>
      <c r="K2440" s="97">
        <v>163836.16</v>
      </c>
      <c r="L2440" s="97">
        <v>70262.612999999998</v>
      </c>
      <c r="M2440" s="97">
        <v>563793.97549999994</v>
      </c>
      <c r="N2440" s="97">
        <v>570325.07380000001</v>
      </c>
      <c r="O2440" s="97">
        <v>51.88392056</v>
      </c>
      <c r="P2440" s="97">
        <v>-8.5259225179999998</v>
      </c>
    </row>
    <row r="2441" spans="1:16" x14ac:dyDescent="0.3">
      <c r="A2441" s="97" t="s">
        <v>11534</v>
      </c>
      <c r="B2441" s="97" t="s">
        <v>11535</v>
      </c>
      <c r="C2441" s="97" t="s">
        <v>11535</v>
      </c>
      <c r="D2441" s="97" t="s">
        <v>1610</v>
      </c>
      <c r="E2441" s="97" t="s">
        <v>436</v>
      </c>
      <c r="F2441" s="97"/>
      <c r="G2441" s="97"/>
      <c r="H2441" s="97" t="s">
        <v>437</v>
      </c>
      <c r="I2441" s="97" t="s">
        <v>11536</v>
      </c>
      <c r="J2441" s="97" t="s">
        <v>439</v>
      </c>
      <c r="K2441" s="97">
        <v>218467.891</v>
      </c>
      <c r="L2441" s="97">
        <v>411591.46899999998</v>
      </c>
      <c r="M2441" s="97">
        <v>618415.76650000003</v>
      </c>
      <c r="N2441" s="97">
        <v>911580.10120000003</v>
      </c>
      <c r="O2441" s="97">
        <v>54.951554600000001</v>
      </c>
      <c r="P2441" s="97">
        <v>-7.712521304</v>
      </c>
    </row>
    <row r="2442" spans="1:16" x14ac:dyDescent="0.3">
      <c r="A2442" s="97" t="s">
        <v>11537</v>
      </c>
      <c r="B2442" s="97" t="s">
        <v>11538</v>
      </c>
      <c r="C2442" s="97" t="s">
        <v>11539</v>
      </c>
      <c r="D2442" s="97" t="s">
        <v>11540</v>
      </c>
      <c r="E2442" s="97" t="s">
        <v>729</v>
      </c>
      <c r="F2442" s="97" t="s">
        <v>611</v>
      </c>
      <c r="G2442" s="97"/>
      <c r="H2442" s="97" t="s">
        <v>612</v>
      </c>
      <c r="I2442" s="97" t="s">
        <v>11541</v>
      </c>
      <c r="J2442" s="97" t="s">
        <v>614</v>
      </c>
      <c r="K2442" s="97">
        <v>134332.264</v>
      </c>
      <c r="L2442" s="97">
        <v>178510.81099999999</v>
      </c>
      <c r="M2442" s="97">
        <v>534297.02119999996</v>
      </c>
      <c r="N2442" s="97">
        <v>678550.11380000005</v>
      </c>
      <c r="O2442" s="97">
        <v>52.853859659999998</v>
      </c>
      <c r="P2442" s="97">
        <v>-8.9755352790000007</v>
      </c>
    </row>
    <row r="2443" spans="1:16" x14ac:dyDescent="0.3">
      <c r="A2443" s="97" t="s">
        <v>11542</v>
      </c>
      <c r="B2443" s="97" t="s">
        <v>11543</v>
      </c>
      <c r="C2443" s="97" t="s">
        <v>11544</v>
      </c>
      <c r="D2443" s="97" t="s">
        <v>11543</v>
      </c>
      <c r="E2443" s="97" t="s">
        <v>11545</v>
      </c>
      <c r="F2443" s="97" t="s">
        <v>3493</v>
      </c>
      <c r="G2443" s="97"/>
      <c r="H2443" s="97" t="s">
        <v>138</v>
      </c>
      <c r="I2443" s="97" t="s">
        <v>11546</v>
      </c>
      <c r="J2443" s="97" t="s">
        <v>140</v>
      </c>
      <c r="K2443" s="97">
        <v>167224.234</v>
      </c>
      <c r="L2443" s="97">
        <v>82031.945000000007</v>
      </c>
      <c r="M2443" s="97">
        <v>567181.38379999995</v>
      </c>
      <c r="N2443" s="97">
        <v>582091.85259999998</v>
      </c>
      <c r="O2443" s="97">
        <v>51.98989898</v>
      </c>
      <c r="P2443" s="97">
        <v>-8.4778418519999992</v>
      </c>
    </row>
    <row r="2444" spans="1:16" x14ac:dyDescent="0.3">
      <c r="A2444" s="97" t="s">
        <v>11547</v>
      </c>
      <c r="B2444" s="97" t="s">
        <v>11548</v>
      </c>
      <c r="C2444" s="97" t="s">
        <v>11549</v>
      </c>
      <c r="D2444" s="97" t="s">
        <v>11550</v>
      </c>
      <c r="E2444" s="97" t="s">
        <v>11551</v>
      </c>
      <c r="F2444" s="97" t="s">
        <v>742</v>
      </c>
      <c r="G2444" s="97"/>
      <c r="H2444" s="97" t="s">
        <v>546</v>
      </c>
      <c r="I2444" s="97" t="s">
        <v>11552</v>
      </c>
      <c r="J2444" s="97" t="s">
        <v>548</v>
      </c>
      <c r="K2444" s="97">
        <v>167956.07800000001</v>
      </c>
      <c r="L2444" s="97">
        <v>326098.25</v>
      </c>
      <c r="M2444" s="97">
        <v>567914.3824</v>
      </c>
      <c r="N2444" s="97">
        <v>826105.57149999996</v>
      </c>
      <c r="O2444" s="97">
        <v>54.182895360000003</v>
      </c>
      <c r="P2444" s="97">
        <v>-8.4915378199999996</v>
      </c>
    </row>
    <row r="2445" spans="1:16" x14ac:dyDescent="0.3">
      <c r="A2445" s="97" t="s">
        <v>11553</v>
      </c>
      <c r="B2445" s="97" t="s">
        <v>11554</v>
      </c>
      <c r="C2445" s="97" t="s">
        <v>11555</v>
      </c>
      <c r="D2445" s="97" t="s">
        <v>11556</v>
      </c>
      <c r="E2445" s="97" t="s">
        <v>2256</v>
      </c>
      <c r="F2445" s="97" t="s">
        <v>380</v>
      </c>
      <c r="G2445" s="97"/>
      <c r="H2445" s="97" t="s">
        <v>381</v>
      </c>
      <c r="I2445" s="97" t="s">
        <v>11557</v>
      </c>
      <c r="J2445" s="97" t="s">
        <v>383</v>
      </c>
      <c r="K2445" s="97">
        <v>254065.141</v>
      </c>
      <c r="L2445" s="97">
        <v>286012.625</v>
      </c>
      <c r="M2445" s="97">
        <v>654004.68019999994</v>
      </c>
      <c r="N2445" s="97">
        <v>786028.12479999999</v>
      </c>
      <c r="O2445" s="97">
        <v>53.820961099999998</v>
      </c>
      <c r="P2445" s="97">
        <v>-7.1798123489999996</v>
      </c>
    </row>
    <row r="2446" spans="1:16" x14ac:dyDescent="0.3">
      <c r="A2446" s="97" t="s">
        <v>11558</v>
      </c>
      <c r="B2446" s="97" t="s">
        <v>11559</v>
      </c>
      <c r="C2446" s="97" t="s">
        <v>11560</v>
      </c>
      <c r="D2446" s="97" t="s">
        <v>11561</v>
      </c>
      <c r="E2446" s="97" t="s">
        <v>2836</v>
      </c>
      <c r="F2446" s="97" t="s">
        <v>3842</v>
      </c>
      <c r="G2446" s="97"/>
      <c r="H2446" s="97" t="s">
        <v>515</v>
      </c>
      <c r="I2446" s="97" t="s">
        <v>11562</v>
      </c>
      <c r="J2446" s="97" t="s">
        <v>517</v>
      </c>
      <c r="K2446" s="97">
        <v>315186.21899999998</v>
      </c>
      <c r="L2446" s="97">
        <v>159383.484</v>
      </c>
      <c r="M2446" s="97">
        <v>715111.91839999997</v>
      </c>
      <c r="N2446" s="97">
        <v>659425.93790000002</v>
      </c>
      <c r="O2446" s="97">
        <v>52.673760340000001</v>
      </c>
      <c r="P2446" s="97">
        <v>-6.297850543</v>
      </c>
    </row>
    <row r="2447" spans="1:16" x14ac:dyDescent="0.3">
      <c r="A2447" s="97" t="s">
        <v>11563</v>
      </c>
      <c r="B2447" s="97" t="s">
        <v>11564</v>
      </c>
      <c r="C2447" s="97" t="s">
        <v>11564</v>
      </c>
      <c r="D2447" s="97" t="s">
        <v>11565</v>
      </c>
      <c r="E2447" s="97" t="s">
        <v>3493</v>
      </c>
      <c r="F2447" s="97"/>
      <c r="G2447" s="97"/>
      <c r="H2447" s="97" t="s">
        <v>138</v>
      </c>
      <c r="I2447" s="97" t="s">
        <v>11566</v>
      </c>
      <c r="J2447" s="97" t="s">
        <v>140</v>
      </c>
      <c r="K2447" s="97">
        <v>92741.452999999994</v>
      </c>
      <c r="L2447" s="97">
        <v>56555.586000000003</v>
      </c>
      <c r="M2447" s="97">
        <v>492714.50400000002</v>
      </c>
      <c r="N2447" s="97">
        <v>556621.38789999997</v>
      </c>
      <c r="O2447" s="97">
        <v>51.75163826</v>
      </c>
      <c r="P2447" s="97">
        <v>-9.5538931589999994</v>
      </c>
    </row>
    <row r="2448" spans="1:16" x14ac:dyDescent="0.3">
      <c r="A2448" s="97" t="s">
        <v>11567</v>
      </c>
      <c r="B2448" s="97" t="s">
        <v>11568</v>
      </c>
      <c r="C2448" s="97" t="s">
        <v>11569</v>
      </c>
      <c r="D2448" s="97" t="s">
        <v>11570</v>
      </c>
      <c r="E2448" s="97" t="s">
        <v>7161</v>
      </c>
      <c r="F2448" s="97" t="s">
        <v>158</v>
      </c>
      <c r="G2448" s="97"/>
      <c r="H2448" s="97" t="s">
        <v>159</v>
      </c>
      <c r="I2448" s="97" t="s">
        <v>11571</v>
      </c>
      <c r="J2448" s="97" t="s">
        <v>430</v>
      </c>
      <c r="K2448" s="97">
        <v>198081.18799999999</v>
      </c>
      <c r="L2448" s="97">
        <v>187493.46900000001</v>
      </c>
      <c r="M2448" s="97">
        <v>598032.26080000005</v>
      </c>
      <c r="N2448" s="97">
        <v>687530.49320000003</v>
      </c>
      <c r="O2448" s="97">
        <v>52.938575479999997</v>
      </c>
      <c r="P2448" s="97">
        <v>-8.0292729610000002</v>
      </c>
    </row>
    <row r="2449" spans="1:16" x14ac:dyDescent="0.3">
      <c r="A2449" s="97" t="s">
        <v>11572</v>
      </c>
      <c r="B2449" s="97" t="s">
        <v>2817</v>
      </c>
      <c r="C2449" s="97" t="s">
        <v>2817</v>
      </c>
      <c r="D2449" s="97" t="s">
        <v>11573</v>
      </c>
      <c r="E2449" s="97" t="s">
        <v>1394</v>
      </c>
      <c r="F2449" s="97"/>
      <c r="G2449" s="97"/>
      <c r="H2449" s="97" t="s">
        <v>334</v>
      </c>
      <c r="I2449" s="97" t="s">
        <v>11574</v>
      </c>
      <c r="J2449" s="97" t="s">
        <v>336</v>
      </c>
      <c r="K2449" s="97">
        <v>197788.859</v>
      </c>
      <c r="L2449" s="97">
        <v>310890.375</v>
      </c>
      <c r="M2449" s="97">
        <v>597740.65480000002</v>
      </c>
      <c r="N2449" s="97">
        <v>810900.81449999998</v>
      </c>
      <c r="O2449" s="97">
        <v>54.047266870000001</v>
      </c>
      <c r="P2449" s="97">
        <v>-8.0344992580000003</v>
      </c>
    </row>
    <row r="2450" spans="1:16" x14ac:dyDescent="0.3">
      <c r="A2450" s="97" t="s">
        <v>11575</v>
      </c>
      <c r="B2450" s="97" t="s">
        <v>11576</v>
      </c>
      <c r="C2450" s="97" t="s">
        <v>11577</v>
      </c>
      <c r="D2450" s="97" t="s">
        <v>260</v>
      </c>
      <c r="E2450" s="97" t="s">
        <v>202</v>
      </c>
      <c r="F2450" s="97"/>
      <c r="G2450" s="97"/>
      <c r="H2450" s="97" t="s">
        <v>203</v>
      </c>
      <c r="I2450" s="97" t="s">
        <v>11578</v>
      </c>
      <c r="J2450" s="97" t="s">
        <v>205</v>
      </c>
      <c r="K2450" s="97">
        <v>271712.68800000002</v>
      </c>
      <c r="L2450" s="97">
        <v>190619.266</v>
      </c>
      <c r="M2450" s="97">
        <v>671647.91720000003</v>
      </c>
      <c r="N2450" s="97">
        <v>690655.22290000005</v>
      </c>
      <c r="O2450" s="97">
        <v>52.961878730000002</v>
      </c>
      <c r="P2450" s="97">
        <v>-6.933543963</v>
      </c>
    </row>
    <row r="2451" spans="1:16" x14ac:dyDescent="0.3">
      <c r="A2451" s="97" t="s">
        <v>11579</v>
      </c>
      <c r="B2451" s="97" t="s">
        <v>11580</v>
      </c>
      <c r="C2451" s="97" t="s">
        <v>11581</v>
      </c>
      <c r="D2451" s="97" t="s">
        <v>11582</v>
      </c>
      <c r="E2451" s="97" t="s">
        <v>957</v>
      </c>
      <c r="F2451" s="97"/>
      <c r="G2451" s="97"/>
      <c r="H2451" s="97" t="s">
        <v>138</v>
      </c>
      <c r="I2451" s="97" t="s">
        <v>11583</v>
      </c>
      <c r="J2451" s="97" t="s">
        <v>347</v>
      </c>
      <c r="K2451" s="97">
        <v>168552.014</v>
      </c>
      <c r="L2451" s="97">
        <v>73269.434999999998</v>
      </c>
      <c r="M2451" s="97">
        <v>568508.83030000003</v>
      </c>
      <c r="N2451" s="97">
        <v>573331.22259999998</v>
      </c>
      <c r="O2451" s="97">
        <v>51.911228530000002</v>
      </c>
      <c r="P2451" s="97">
        <v>-8.4577123780000001</v>
      </c>
    </row>
    <row r="2452" spans="1:16" x14ac:dyDescent="0.3">
      <c r="A2452" s="97" t="s">
        <v>11584</v>
      </c>
      <c r="B2452" s="97" t="s">
        <v>11585</v>
      </c>
      <c r="C2452" s="97" t="s">
        <v>11586</v>
      </c>
      <c r="D2452" s="97" t="s">
        <v>11587</v>
      </c>
      <c r="E2452" s="97" t="s">
        <v>957</v>
      </c>
      <c r="F2452" s="97"/>
      <c r="G2452" s="97"/>
      <c r="H2452" s="97" t="s">
        <v>138</v>
      </c>
      <c r="I2452" s="97" t="s">
        <v>11588</v>
      </c>
      <c r="J2452" s="97" t="s">
        <v>347</v>
      </c>
      <c r="K2452" s="97">
        <v>168071.76699999999</v>
      </c>
      <c r="L2452" s="97">
        <v>73169.429000000004</v>
      </c>
      <c r="M2452" s="97">
        <v>568028.68610000005</v>
      </c>
      <c r="N2452" s="97">
        <v>573231.24069999997</v>
      </c>
      <c r="O2452" s="97">
        <v>51.910302469999998</v>
      </c>
      <c r="P2452" s="97">
        <v>-8.4646815709999998</v>
      </c>
    </row>
    <row r="2453" spans="1:16" x14ac:dyDescent="0.3">
      <c r="A2453" s="97" t="s">
        <v>11589</v>
      </c>
      <c r="B2453" s="97" t="s">
        <v>11590</v>
      </c>
      <c r="C2453" s="97" t="s">
        <v>11591</v>
      </c>
      <c r="D2453" s="97" t="s">
        <v>2533</v>
      </c>
      <c r="E2453" s="97" t="s">
        <v>232</v>
      </c>
      <c r="F2453" s="97"/>
      <c r="G2453" s="97"/>
      <c r="H2453" s="97" t="s">
        <v>232</v>
      </c>
      <c r="I2453" s="97" t="s">
        <v>11592</v>
      </c>
      <c r="J2453" s="97" t="s">
        <v>234</v>
      </c>
      <c r="K2453" s="97">
        <v>213071.973</v>
      </c>
      <c r="L2453" s="97">
        <v>275959.27100000001</v>
      </c>
      <c r="M2453" s="97">
        <v>613020.28989999997</v>
      </c>
      <c r="N2453" s="97">
        <v>775977.15540000005</v>
      </c>
      <c r="O2453" s="97">
        <v>53.73328171</v>
      </c>
      <c r="P2453" s="97">
        <v>-7.8026700130000002</v>
      </c>
    </row>
    <row r="2454" spans="1:16" x14ac:dyDescent="0.3">
      <c r="A2454" s="97" t="s">
        <v>11593</v>
      </c>
      <c r="B2454" s="97" t="s">
        <v>11594</v>
      </c>
      <c r="C2454" s="97" t="s">
        <v>11595</v>
      </c>
      <c r="D2454" s="97" t="s">
        <v>11596</v>
      </c>
      <c r="E2454" s="97" t="s">
        <v>11597</v>
      </c>
      <c r="F2454" s="97"/>
      <c r="G2454" s="97"/>
      <c r="H2454" s="97" t="s">
        <v>175</v>
      </c>
      <c r="I2454" s="97" t="s">
        <v>11598</v>
      </c>
      <c r="J2454" s="97" t="s">
        <v>198</v>
      </c>
      <c r="K2454" s="97">
        <v>315484.93900000001</v>
      </c>
      <c r="L2454" s="97">
        <v>239434.03099999999</v>
      </c>
      <c r="M2454" s="97">
        <v>715410.99930000002</v>
      </c>
      <c r="N2454" s="97">
        <v>739459.23899999994</v>
      </c>
      <c r="O2454" s="97">
        <v>53.392663550000002</v>
      </c>
      <c r="P2454" s="97">
        <v>-6.2647998469999999</v>
      </c>
    </row>
    <row r="2455" spans="1:16" x14ac:dyDescent="0.3">
      <c r="A2455" s="97" t="s">
        <v>11599</v>
      </c>
      <c r="B2455" s="97" t="s">
        <v>11600</v>
      </c>
      <c r="C2455" s="97" t="s">
        <v>11601</v>
      </c>
      <c r="D2455" s="97" t="s">
        <v>11602</v>
      </c>
      <c r="E2455" s="97" t="s">
        <v>11603</v>
      </c>
      <c r="F2455" s="97" t="s">
        <v>11604</v>
      </c>
      <c r="G2455" s="97" t="s">
        <v>883</v>
      </c>
      <c r="H2455" s="97" t="s">
        <v>175</v>
      </c>
      <c r="I2455" s="97" t="s">
        <v>11605</v>
      </c>
      <c r="J2455" s="97" t="s">
        <v>198</v>
      </c>
      <c r="K2455" s="97">
        <v>315077.21899999998</v>
      </c>
      <c r="L2455" s="97">
        <v>240389.59400000001</v>
      </c>
      <c r="M2455" s="97">
        <v>715003.37219999998</v>
      </c>
      <c r="N2455" s="97">
        <v>740414.59829999995</v>
      </c>
      <c r="O2455" s="97">
        <v>53.401334200000001</v>
      </c>
      <c r="P2455" s="97">
        <v>-6.2705774520000004</v>
      </c>
    </row>
    <row r="2456" spans="1:16" x14ac:dyDescent="0.3">
      <c r="A2456" s="97" t="s">
        <v>11606</v>
      </c>
      <c r="B2456" s="97" t="s">
        <v>11607</v>
      </c>
      <c r="C2456" s="97" t="s">
        <v>11608</v>
      </c>
      <c r="D2456" s="97" t="s">
        <v>11609</v>
      </c>
      <c r="E2456" s="97" t="s">
        <v>380</v>
      </c>
      <c r="F2456" s="97"/>
      <c r="G2456" s="97"/>
      <c r="H2456" s="97" t="s">
        <v>381</v>
      </c>
      <c r="I2456" s="97" t="s">
        <v>11610</v>
      </c>
      <c r="J2456" s="97" t="s">
        <v>383</v>
      </c>
      <c r="K2456" s="97">
        <v>248381.70300000001</v>
      </c>
      <c r="L2456" s="97">
        <v>296933.46899999998</v>
      </c>
      <c r="M2456" s="97">
        <v>648322.52480000001</v>
      </c>
      <c r="N2456" s="97">
        <v>796946.64619999996</v>
      </c>
      <c r="O2456" s="97">
        <v>53.919627269999999</v>
      </c>
      <c r="P2456" s="97">
        <v>-7.2643814170000001</v>
      </c>
    </row>
    <row r="2457" spans="1:16" x14ac:dyDescent="0.3">
      <c r="A2457" s="97" t="s">
        <v>11611</v>
      </c>
      <c r="B2457" s="97" t="s">
        <v>11612</v>
      </c>
      <c r="C2457" s="97" t="s">
        <v>11612</v>
      </c>
      <c r="D2457" s="97" t="s">
        <v>11613</v>
      </c>
      <c r="E2457" s="97" t="s">
        <v>1632</v>
      </c>
      <c r="F2457" s="97"/>
      <c r="G2457" s="97"/>
      <c r="H2457" s="97" t="s">
        <v>138</v>
      </c>
      <c r="I2457" s="97" t="s">
        <v>11614</v>
      </c>
      <c r="J2457" s="97" t="s">
        <v>140</v>
      </c>
      <c r="K2457" s="97">
        <v>154031.92199999999</v>
      </c>
      <c r="L2457" s="97">
        <v>122875.586</v>
      </c>
      <c r="M2457" s="97">
        <v>553992.13459999999</v>
      </c>
      <c r="N2457" s="97">
        <v>622926.76780000003</v>
      </c>
      <c r="O2457" s="97">
        <v>52.355991539999998</v>
      </c>
      <c r="P2457" s="97">
        <v>-8.6754018889999998</v>
      </c>
    </row>
    <row r="2458" spans="1:16" x14ac:dyDescent="0.3">
      <c r="A2458" s="97" t="s">
        <v>11615</v>
      </c>
      <c r="B2458" s="97" t="s">
        <v>11616</v>
      </c>
      <c r="C2458" s="97" t="s">
        <v>11617</v>
      </c>
      <c r="D2458" s="97" t="s">
        <v>11616</v>
      </c>
      <c r="E2458" s="97" t="s">
        <v>2984</v>
      </c>
      <c r="F2458" s="97" t="s">
        <v>131</v>
      </c>
      <c r="G2458" s="97"/>
      <c r="H2458" s="97" t="s">
        <v>123</v>
      </c>
      <c r="I2458" s="97" t="s">
        <v>11618</v>
      </c>
      <c r="J2458" s="97" t="s">
        <v>125</v>
      </c>
      <c r="K2458" s="97">
        <v>268891.03100000002</v>
      </c>
      <c r="L2458" s="97">
        <v>314120.625</v>
      </c>
      <c r="M2458" s="97">
        <v>668827.52590000001</v>
      </c>
      <c r="N2458" s="97">
        <v>814129.99</v>
      </c>
      <c r="O2458" s="97">
        <v>54.071692570000003</v>
      </c>
      <c r="P2458" s="97">
        <v>-6.9483973020000001</v>
      </c>
    </row>
    <row r="2459" spans="1:16" x14ac:dyDescent="0.3">
      <c r="A2459" s="97" t="s">
        <v>11619</v>
      </c>
      <c r="B2459" s="97" t="s">
        <v>11620</v>
      </c>
      <c r="C2459" s="97" t="s">
        <v>11621</v>
      </c>
      <c r="D2459" s="97" t="s">
        <v>11622</v>
      </c>
      <c r="E2459" s="97" t="s">
        <v>173</v>
      </c>
      <c r="F2459" s="97" t="s">
        <v>174</v>
      </c>
      <c r="G2459" s="97"/>
      <c r="H2459" s="97" t="s">
        <v>175</v>
      </c>
      <c r="I2459" s="97" t="s">
        <v>11623</v>
      </c>
      <c r="J2459" s="97" t="s">
        <v>177</v>
      </c>
      <c r="K2459" s="97">
        <v>307630.413</v>
      </c>
      <c r="L2459" s="97">
        <v>238215.60500000001</v>
      </c>
      <c r="M2459" s="97">
        <v>707558.15879999998</v>
      </c>
      <c r="N2459" s="97">
        <v>738241.11719999998</v>
      </c>
      <c r="O2459" s="97">
        <v>53.383377950000003</v>
      </c>
      <c r="P2459" s="97">
        <v>-6.3832283299999997</v>
      </c>
    </row>
    <row r="2460" spans="1:16" x14ac:dyDescent="0.3">
      <c r="A2460" s="97" t="s">
        <v>11624</v>
      </c>
      <c r="B2460" s="97" t="s">
        <v>11625</v>
      </c>
      <c r="C2460" s="97" t="s">
        <v>11625</v>
      </c>
      <c r="D2460" s="97" t="s">
        <v>11626</v>
      </c>
      <c r="E2460" s="97" t="s">
        <v>11627</v>
      </c>
      <c r="F2460" s="97" t="s">
        <v>1040</v>
      </c>
      <c r="G2460" s="97"/>
      <c r="H2460" s="97" t="s">
        <v>151</v>
      </c>
      <c r="I2460" s="97" t="s">
        <v>11628</v>
      </c>
      <c r="J2460" s="97" t="s">
        <v>153</v>
      </c>
      <c r="K2460" s="97">
        <v>43870.027000000002</v>
      </c>
      <c r="L2460" s="97">
        <v>66894.75</v>
      </c>
      <c r="M2460" s="97">
        <v>443853.66149999999</v>
      </c>
      <c r="N2460" s="97">
        <v>566958.59470000002</v>
      </c>
      <c r="O2460" s="97">
        <v>51.833009130000001</v>
      </c>
      <c r="P2460" s="97">
        <v>-10.265728040000001</v>
      </c>
    </row>
    <row r="2461" spans="1:16" x14ac:dyDescent="0.3">
      <c r="A2461" s="97" t="s">
        <v>11629</v>
      </c>
      <c r="B2461" s="97" t="s">
        <v>11630</v>
      </c>
      <c r="C2461" s="97" t="s">
        <v>11631</v>
      </c>
      <c r="D2461" s="97" t="s">
        <v>11632</v>
      </c>
      <c r="E2461" s="97" t="s">
        <v>11633</v>
      </c>
      <c r="F2461" s="97" t="s">
        <v>11634</v>
      </c>
      <c r="G2461" s="97"/>
      <c r="H2461" s="97" t="s">
        <v>175</v>
      </c>
      <c r="I2461" s="97" t="s">
        <v>11635</v>
      </c>
      <c r="J2461" s="97" t="s">
        <v>659</v>
      </c>
      <c r="K2461" s="97">
        <v>316001.68800000002</v>
      </c>
      <c r="L2461" s="97">
        <v>227155.484</v>
      </c>
      <c r="M2461" s="97">
        <v>715927.57169999997</v>
      </c>
      <c r="N2461" s="97">
        <v>727183.3345</v>
      </c>
      <c r="O2461" s="97">
        <v>53.282278589999997</v>
      </c>
      <c r="P2461" s="97">
        <v>-6.2615284950000003</v>
      </c>
    </row>
    <row r="2462" spans="1:16" x14ac:dyDescent="0.3">
      <c r="A2462" s="97" t="s">
        <v>11636</v>
      </c>
      <c r="B2462" s="97" t="s">
        <v>11637</v>
      </c>
      <c r="C2462" s="97" t="s">
        <v>11638</v>
      </c>
      <c r="D2462" s="97" t="s">
        <v>11639</v>
      </c>
      <c r="E2462" s="97" t="s">
        <v>11640</v>
      </c>
      <c r="F2462" s="97" t="s">
        <v>182</v>
      </c>
      <c r="G2462" s="97"/>
      <c r="H2462" s="97" t="s">
        <v>175</v>
      </c>
      <c r="I2462" s="97" t="s">
        <v>11641</v>
      </c>
      <c r="J2462" s="97" t="s">
        <v>659</v>
      </c>
      <c r="K2462" s="97">
        <v>324547.12199999997</v>
      </c>
      <c r="L2462" s="97">
        <v>224302.02100000001</v>
      </c>
      <c r="M2462" s="97">
        <v>724471.14980000001</v>
      </c>
      <c r="N2462" s="97">
        <v>724330.44079999998</v>
      </c>
      <c r="O2462" s="97">
        <v>53.254717210000003</v>
      </c>
      <c r="P2462" s="97">
        <v>-6.1345953440000001</v>
      </c>
    </row>
    <row r="2463" spans="1:16" x14ac:dyDescent="0.3">
      <c r="A2463" s="97" t="s">
        <v>11642</v>
      </c>
      <c r="B2463" s="97" t="s">
        <v>11612</v>
      </c>
      <c r="C2463" s="97" t="s">
        <v>11643</v>
      </c>
      <c r="D2463" s="97" t="s">
        <v>2349</v>
      </c>
      <c r="E2463" s="97" t="s">
        <v>380</v>
      </c>
      <c r="F2463" s="97"/>
      <c r="G2463" s="97"/>
      <c r="H2463" s="97" t="s">
        <v>381</v>
      </c>
      <c r="I2463" s="97" t="s">
        <v>11644</v>
      </c>
      <c r="J2463" s="97" t="s">
        <v>383</v>
      </c>
      <c r="K2463" s="97">
        <v>259578.40599999999</v>
      </c>
      <c r="L2463" s="97">
        <v>314649.28100000002</v>
      </c>
      <c r="M2463" s="97">
        <v>659516.90989999997</v>
      </c>
      <c r="N2463" s="97">
        <v>814658.58169999998</v>
      </c>
      <c r="O2463" s="97">
        <v>54.077601080000001</v>
      </c>
      <c r="P2463" s="97">
        <v>-7.0905272930000001</v>
      </c>
    </row>
    <row r="2464" spans="1:16" x14ac:dyDescent="0.3">
      <c r="A2464" s="97" t="s">
        <v>11645</v>
      </c>
      <c r="B2464" s="97" t="s">
        <v>11646</v>
      </c>
      <c r="C2464" s="97" t="s">
        <v>11647</v>
      </c>
      <c r="D2464" s="97" t="s">
        <v>11648</v>
      </c>
      <c r="E2464" s="97" t="s">
        <v>729</v>
      </c>
      <c r="F2464" s="97" t="s">
        <v>611</v>
      </c>
      <c r="G2464" s="97"/>
      <c r="H2464" s="97" t="s">
        <v>612</v>
      </c>
      <c r="I2464" s="97" t="s">
        <v>11649</v>
      </c>
      <c r="J2464" s="97" t="s">
        <v>614</v>
      </c>
      <c r="K2464" s="97">
        <v>133568.96900000001</v>
      </c>
      <c r="L2464" s="97">
        <v>187410.84400000001</v>
      </c>
      <c r="M2464" s="97">
        <v>533533.9388</v>
      </c>
      <c r="N2464" s="97">
        <v>687448.23340000003</v>
      </c>
      <c r="O2464" s="97">
        <v>52.933727009999998</v>
      </c>
      <c r="P2464" s="97">
        <v>-8.9886814780000002</v>
      </c>
    </row>
    <row r="2465" spans="1:16" x14ac:dyDescent="0.3">
      <c r="A2465" s="97" t="s">
        <v>11650</v>
      </c>
      <c r="B2465" s="97" t="s">
        <v>11651</v>
      </c>
      <c r="C2465" s="97" t="s">
        <v>11651</v>
      </c>
      <c r="D2465" s="97" t="s">
        <v>11652</v>
      </c>
      <c r="E2465" s="97" t="s">
        <v>5402</v>
      </c>
      <c r="F2465" s="97"/>
      <c r="G2465" s="97"/>
      <c r="H2465" s="97" t="s">
        <v>389</v>
      </c>
      <c r="I2465" s="97" t="s">
        <v>11653</v>
      </c>
      <c r="J2465" s="97" t="s">
        <v>391</v>
      </c>
      <c r="K2465" s="97">
        <v>238300.951</v>
      </c>
      <c r="L2465" s="97">
        <v>114290.039</v>
      </c>
      <c r="M2465" s="97">
        <v>638242.9682</v>
      </c>
      <c r="N2465" s="97">
        <v>614342.61569999997</v>
      </c>
      <c r="O2465" s="97">
        <v>52.279433130000001</v>
      </c>
      <c r="P2465" s="97">
        <v>-7.4395568680000004</v>
      </c>
    </row>
    <row r="2466" spans="1:16" x14ac:dyDescent="0.3">
      <c r="A2466" s="97" t="s">
        <v>11654</v>
      </c>
      <c r="B2466" s="97" t="s">
        <v>11655</v>
      </c>
      <c r="C2466" s="97" t="s">
        <v>6290</v>
      </c>
      <c r="D2466" s="97" t="s">
        <v>188</v>
      </c>
      <c r="E2466" s="97" t="s">
        <v>189</v>
      </c>
      <c r="F2466" s="97" t="s">
        <v>190</v>
      </c>
      <c r="G2466" s="97"/>
      <c r="H2466" s="97" t="s">
        <v>175</v>
      </c>
      <c r="I2466" s="97" t="s">
        <v>11656</v>
      </c>
      <c r="J2466" s="97" t="s">
        <v>184</v>
      </c>
      <c r="K2466" s="97">
        <v>314477.39500000002</v>
      </c>
      <c r="L2466" s="97">
        <v>228514.66</v>
      </c>
      <c r="M2466" s="97">
        <v>714403.61430000002</v>
      </c>
      <c r="N2466" s="97">
        <v>728542.22569999995</v>
      </c>
      <c r="O2466" s="97">
        <v>53.294816359999999</v>
      </c>
      <c r="P2466" s="97">
        <v>-6.2838815319999997</v>
      </c>
    </row>
    <row r="2467" spans="1:16" x14ac:dyDescent="0.3">
      <c r="A2467" s="97" t="s">
        <v>11657</v>
      </c>
      <c r="B2467" s="97" t="s">
        <v>6354</v>
      </c>
      <c r="C2467" s="97" t="s">
        <v>11658</v>
      </c>
      <c r="D2467" s="97" t="s">
        <v>11659</v>
      </c>
      <c r="E2467" s="97" t="s">
        <v>1039</v>
      </c>
      <c r="F2467" s="97" t="s">
        <v>1040</v>
      </c>
      <c r="G2467" s="97"/>
      <c r="H2467" s="97" t="s">
        <v>151</v>
      </c>
      <c r="I2467" s="97" t="s">
        <v>11660</v>
      </c>
      <c r="J2467" s="97" t="s">
        <v>153</v>
      </c>
      <c r="K2467" s="97">
        <v>79320.483999999997</v>
      </c>
      <c r="L2467" s="97">
        <v>62978.464999999997</v>
      </c>
      <c r="M2467" s="97">
        <v>479296.46100000001</v>
      </c>
      <c r="N2467" s="97">
        <v>563042.95730000001</v>
      </c>
      <c r="O2467" s="97">
        <v>51.80660769</v>
      </c>
      <c r="P2467" s="97">
        <v>-9.7503759100000007</v>
      </c>
    </row>
    <row r="2468" spans="1:16" x14ac:dyDescent="0.3">
      <c r="A2468" s="97" t="s">
        <v>11661</v>
      </c>
      <c r="B2468" s="97" t="s">
        <v>11662</v>
      </c>
      <c r="C2468" s="97" t="s">
        <v>11663</v>
      </c>
      <c r="D2468" s="97" t="s">
        <v>5149</v>
      </c>
      <c r="E2468" s="97" t="s">
        <v>305</v>
      </c>
      <c r="F2468" s="97" t="s">
        <v>306</v>
      </c>
      <c r="G2468" s="97"/>
      <c r="H2468" s="97" t="s">
        <v>307</v>
      </c>
      <c r="I2468" s="97" t="s">
        <v>11664</v>
      </c>
      <c r="J2468" s="97" t="s">
        <v>309</v>
      </c>
      <c r="K2468" s="97">
        <v>154512.25</v>
      </c>
      <c r="L2468" s="97">
        <v>232723.90599999999</v>
      </c>
      <c r="M2468" s="97">
        <v>554472.95169999998</v>
      </c>
      <c r="N2468" s="97">
        <v>732751.41929999995</v>
      </c>
      <c r="O2468" s="97">
        <v>53.343031940000003</v>
      </c>
      <c r="P2468" s="97">
        <v>-8.6836769599999997</v>
      </c>
    </row>
    <row r="2469" spans="1:16" x14ac:dyDescent="0.3">
      <c r="A2469" s="97" t="s">
        <v>11665</v>
      </c>
      <c r="B2469" s="97" t="s">
        <v>11666</v>
      </c>
      <c r="C2469" s="97" t="s">
        <v>11667</v>
      </c>
      <c r="D2469" s="97" t="s">
        <v>11668</v>
      </c>
      <c r="E2469" s="97" t="s">
        <v>674</v>
      </c>
      <c r="F2469" s="97"/>
      <c r="G2469" s="97"/>
      <c r="H2469" s="97" t="s">
        <v>466</v>
      </c>
      <c r="I2469" s="97" t="s">
        <v>11669</v>
      </c>
      <c r="J2469" s="97" t="s">
        <v>468</v>
      </c>
      <c r="K2469" s="97">
        <v>98575.289000000004</v>
      </c>
      <c r="L2469" s="97">
        <v>294162.28100000002</v>
      </c>
      <c r="M2469" s="97">
        <v>498548.37290000002</v>
      </c>
      <c r="N2469" s="97">
        <v>794176.85490000003</v>
      </c>
      <c r="O2469" s="97">
        <v>53.887071040000002</v>
      </c>
      <c r="P2469" s="97">
        <v>-9.5432517499999996</v>
      </c>
    </row>
    <row r="2470" spans="1:16" x14ac:dyDescent="0.3">
      <c r="A2470" s="97" t="s">
        <v>11670</v>
      </c>
      <c r="B2470" s="97" t="s">
        <v>1496</v>
      </c>
      <c r="C2470" s="97" t="s">
        <v>11671</v>
      </c>
      <c r="D2470" s="97" t="s">
        <v>11671</v>
      </c>
      <c r="E2470" s="97" t="s">
        <v>2831</v>
      </c>
      <c r="F2470" s="97"/>
      <c r="G2470" s="97"/>
      <c r="H2470" s="97" t="s">
        <v>203</v>
      </c>
      <c r="I2470" s="97" t="s">
        <v>11672</v>
      </c>
      <c r="J2470" s="97" t="s">
        <v>205</v>
      </c>
      <c r="K2470" s="97">
        <v>279250.54700000002</v>
      </c>
      <c r="L2470" s="97">
        <v>214269.09099999999</v>
      </c>
      <c r="M2470" s="97">
        <v>679184.27859999996</v>
      </c>
      <c r="N2470" s="97">
        <v>714299.91299999994</v>
      </c>
      <c r="O2470" s="97">
        <v>53.173277429999999</v>
      </c>
      <c r="P2470" s="97">
        <v>-6.8155774850000004</v>
      </c>
    </row>
    <row r="2471" spans="1:16" x14ac:dyDescent="0.3">
      <c r="A2471" s="97" t="s">
        <v>11673</v>
      </c>
      <c r="B2471" s="97" t="s">
        <v>11674</v>
      </c>
      <c r="C2471" s="97" t="s">
        <v>3876</v>
      </c>
      <c r="D2471" s="97" t="s">
        <v>11675</v>
      </c>
      <c r="E2471" s="97" t="s">
        <v>11676</v>
      </c>
      <c r="F2471" s="97" t="s">
        <v>7850</v>
      </c>
      <c r="G2471" s="97" t="s">
        <v>6192</v>
      </c>
      <c r="H2471" s="97" t="s">
        <v>175</v>
      </c>
      <c r="I2471" s="97" t="s">
        <v>11677</v>
      </c>
      <c r="J2471" s="97" t="s">
        <v>198</v>
      </c>
      <c r="K2471" s="97">
        <v>320206.74400000001</v>
      </c>
      <c r="L2471" s="97">
        <v>240517.361</v>
      </c>
      <c r="M2471" s="97">
        <v>720131.7929</v>
      </c>
      <c r="N2471" s="97">
        <v>740542.31050000002</v>
      </c>
      <c r="O2471" s="97">
        <v>53.401339810000003</v>
      </c>
      <c r="P2471" s="97">
        <v>-6.1934487239999996</v>
      </c>
    </row>
    <row r="2472" spans="1:16" x14ac:dyDescent="0.3">
      <c r="A2472" s="97" t="s">
        <v>11678</v>
      </c>
      <c r="B2472" s="97" t="s">
        <v>11679</v>
      </c>
      <c r="C2472" s="97"/>
      <c r="D2472" s="97" t="s">
        <v>11680</v>
      </c>
      <c r="E2472" s="97" t="s">
        <v>2831</v>
      </c>
      <c r="F2472" s="97" t="s">
        <v>202</v>
      </c>
      <c r="G2472" s="97"/>
      <c r="H2472" s="97" t="s">
        <v>203</v>
      </c>
      <c r="I2472" s="97" t="s">
        <v>11681</v>
      </c>
      <c r="J2472" s="97" t="s">
        <v>205</v>
      </c>
      <c r="K2472" s="97">
        <v>279323.21899999998</v>
      </c>
      <c r="L2472" s="97">
        <v>215780.81299999999</v>
      </c>
      <c r="M2472" s="97">
        <v>679256.94299999997</v>
      </c>
      <c r="N2472" s="97">
        <v>715811.30900000001</v>
      </c>
      <c r="O2472" s="97">
        <v>53.186846889999998</v>
      </c>
      <c r="P2472" s="97">
        <v>-6.8141162990000002</v>
      </c>
    </row>
    <row r="2473" spans="1:16" x14ac:dyDescent="0.3">
      <c r="A2473" s="97" t="s">
        <v>11682</v>
      </c>
      <c r="B2473" s="97" t="s">
        <v>11683</v>
      </c>
      <c r="C2473" s="97" t="s">
        <v>11684</v>
      </c>
      <c r="D2473" s="97" t="s">
        <v>11685</v>
      </c>
      <c r="E2473" s="97" t="s">
        <v>2381</v>
      </c>
      <c r="F2473" s="97" t="s">
        <v>2226</v>
      </c>
      <c r="G2473" s="97"/>
      <c r="H2473" s="97" t="s">
        <v>175</v>
      </c>
      <c r="I2473" s="97" t="s">
        <v>11686</v>
      </c>
      <c r="J2473" s="97" t="s">
        <v>177</v>
      </c>
      <c r="K2473" s="97">
        <v>317188.23499999999</v>
      </c>
      <c r="L2473" s="97">
        <v>246872.95499999999</v>
      </c>
      <c r="M2473" s="97">
        <v>717113.96790000005</v>
      </c>
      <c r="N2473" s="97">
        <v>746896.5514</v>
      </c>
      <c r="O2473" s="97">
        <v>53.45909486</v>
      </c>
      <c r="P2473" s="97">
        <v>-6.2364454709999997</v>
      </c>
    </row>
    <row r="2474" spans="1:16" x14ac:dyDescent="0.3">
      <c r="A2474" s="97" t="s">
        <v>11687</v>
      </c>
      <c r="B2474" s="97" t="s">
        <v>11688</v>
      </c>
      <c r="C2474" s="97" t="s">
        <v>11689</v>
      </c>
      <c r="D2474" s="97" t="s">
        <v>11690</v>
      </c>
      <c r="E2474" s="97" t="s">
        <v>449</v>
      </c>
      <c r="F2474" s="97"/>
      <c r="G2474" s="97"/>
      <c r="H2474" s="97" t="s">
        <v>151</v>
      </c>
      <c r="I2474" s="97" t="s">
        <v>11691</v>
      </c>
      <c r="J2474" s="97" t="s">
        <v>153</v>
      </c>
      <c r="K2474" s="97">
        <v>100802.5</v>
      </c>
      <c r="L2474" s="97">
        <v>73592.695000000007</v>
      </c>
      <c r="M2474" s="97">
        <v>500773.90860000002</v>
      </c>
      <c r="N2474" s="97">
        <v>573654.78280000004</v>
      </c>
      <c r="O2474" s="97">
        <v>51.906192160000003</v>
      </c>
      <c r="P2474" s="97">
        <v>-9.4420854009999999</v>
      </c>
    </row>
    <row r="2475" spans="1:16" x14ac:dyDescent="0.3">
      <c r="A2475" s="97" t="s">
        <v>11692</v>
      </c>
      <c r="B2475" s="97" t="s">
        <v>1496</v>
      </c>
      <c r="C2475" s="97" t="s">
        <v>1496</v>
      </c>
      <c r="D2475" s="97" t="s">
        <v>9414</v>
      </c>
      <c r="E2475" s="97" t="s">
        <v>11520</v>
      </c>
      <c r="F2475" s="97"/>
      <c r="G2475" s="97"/>
      <c r="H2475" s="97" t="s">
        <v>203</v>
      </c>
      <c r="I2475" s="97" t="s">
        <v>11693</v>
      </c>
      <c r="J2475" s="97" t="s">
        <v>205</v>
      </c>
      <c r="K2475" s="97">
        <v>299865.125</v>
      </c>
      <c r="L2475" s="97">
        <v>236091.29699999999</v>
      </c>
      <c r="M2475" s="97">
        <v>699794.53220000002</v>
      </c>
      <c r="N2475" s="97">
        <v>736117.30819999997</v>
      </c>
      <c r="O2475" s="97">
        <v>53.36582112</v>
      </c>
      <c r="P2475" s="97">
        <v>-6.5005529549999999</v>
      </c>
    </row>
    <row r="2476" spans="1:16" x14ac:dyDescent="0.3">
      <c r="A2476" s="97" t="s">
        <v>11694</v>
      </c>
      <c r="B2476" s="97" t="s">
        <v>11695</v>
      </c>
      <c r="C2476" s="97" t="s">
        <v>11695</v>
      </c>
      <c r="D2476" s="97" t="s">
        <v>11696</v>
      </c>
      <c r="E2476" s="97" t="s">
        <v>1758</v>
      </c>
      <c r="F2476" s="97"/>
      <c r="G2476" s="97"/>
      <c r="H2476" s="97" t="s">
        <v>151</v>
      </c>
      <c r="I2476" s="97" t="s">
        <v>11697</v>
      </c>
      <c r="J2476" s="97" t="s">
        <v>153</v>
      </c>
      <c r="K2476" s="97">
        <v>92852.843999999997</v>
      </c>
      <c r="L2476" s="97">
        <v>138499.15599999999</v>
      </c>
      <c r="M2476" s="97">
        <v>492826.32</v>
      </c>
      <c r="N2476" s="97">
        <v>638547.30469999998</v>
      </c>
      <c r="O2476" s="97">
        <v>52.48780008</v>
      </c>
      <c r="P2476" s="97">
        <v>-9.5780656159999999</v>
      </c>
    </row>
    <row r="2477" spans="1:16" x14ac:dyDescent="0.3">
      <c r="A2477" s="97" t="s">
        <v>11698</v>
      </c>
      <c r="B2477" s="97" t="s">
        <v>11699</v>
      </c>
      <c r="C2477" s="97" t="s">
        <v>11700</v>
      </c>
      <c r="D2477" s="97" t="s">
        <v>11701</v>
      </c>
      <c r="E2477" s="97" t="s">
        <v>8114</v>
      </c>
      <c r="F2477" s="97" t="s">
        <v>8115</v>
      </c>
      <c r="G2477" s="97"/>
      <c r="H2477" s="97" t="s">
        <v>175</v>
      </c>
      <c r="I2477" s="97" t="s">
        <v>11702</v>
      </c>
      <c r="J2477" s="97" t="s">
        <v>184</v>
      </c>
      <c r="K2477" s="97">
        <v>309247</v>
      </c>
      <c r="L2477" s="97">
        <v>226523.03099999999</v>
      </c>
      <c r="M2477" s="97">
        <v>709174.33539999998</v>
      </c>
      <c r="N2477" s="97">
        <v>726551.05359999998</v>
      </c>
      <c r="O2477" s="97">
        <v>53.278031560000002</v>
      </c>
      <c r="P2477" s="97">
        <v>-6.3629717120000002</v>
      </c>
    </row>
    <row r="2478" spans="1:16" x14ac:dyDescent="0.3">
      <c r="A2478" s="97" t="s">
        <v>11703</v>
      </c>
      <c r="B2478" s="97" t="s">
        <v>11704</v>
      </c>
      <c r="C2478" s="97" t="s">
        <v>11700</v>
      </c>
      <c r="D2478" s="97" t="s">
        <v>11701</v>
      </c>
      <c r="E2478" s="97" t="s">
        <v>8114</v>
      </c>
      <c r="F2478" s="97" t="s">
        <v>8115</v>
      </c>
      <c r="G2478" s="97"/>
      <c r="H2478" s="97" t="s">
        <v>175</v>
      </c>
      <c r="I2478" s="97" t="s">
        <v>11705</v>
      </c>
      <c r="J2478" s="97" t="s">
        <v>184</v>
      </c>
      <c r="K2478" s="97">
        <v>309273.35600000003</v>
      </c>
      <c r="L2478" s="97">
        <v>226500.56200000001</v>
      </c>
      <c r="M2478" s="97">
        <v>709200.68559999997</v>
      </c>
      <c r="N2478" s="97">
        <v>726528.58929999999</v>
      </c>
      <c r="O2478" s="97">
        <v>53.277824330000001</v>
      </c>
      <c r="P2478" s="97">
        <v>-6.3625844919999999</v>
      </c>
    </row>
    <row r="2479" spans="1:16" x14ac:dyDescent="0.3">
      <c r="A2479" s="97" t="s">
        <v>11706</v>
      </c>
      <c r="B2479" s="97" t="s">
        <v>11707</v>
      </c>
      <c r="C2479" s="97" t="s">
        <v>11708</v>
      </c>
      <c r="D2479" s="97" t="s">
        <v>3275</v>
      </c>
      <c r="E2479" s="97" t="s">
        <v>8114</v>
      </c>
      <c r="F2479" s="97" t="s">
        <v>8115</v>
      </c>
      <c r="G2479" s="97"/>
      <c r="H2479" s="97" t="s">
        <v>175</v>
      </c>
      <c r="I2479" s="97" t="s">
        <v>11709</v>
      </c>
      <c r="J2479" s="97" t="s">
        <v>184</v>
      </c>
      <c r="K2479" s="97">
        <v>309542.005</v>
      </c>
      <c r="L2479" s="97">
        <v>229043.40599999999</v>
      </c>
      <c r="M2479" s="97">
        <v>709469.29020000005</v>
      </c>
      <c r="N2479" s="97">
        <v>729070.88410000002</v>
      </c>
      <c r="O2479" s="97">
        <v>53.300607220000003</v>
      </c>
      <c r="P2479" s="97">
        <v>-6.3576828860000001</v>
      </c>
    </row>
    <row r="2480" spans="1:16" x14ac:dyDescent="0.3">
      <c r="A2480" s="97" t="s">
        <v>11710</v>
      </c>
      <c r="B2480" s="97" t="s">
        <v>11711</v>
      </c>
      <c r="C2480" s="97" t="s">
        <v>11712</v>
      </c>
      <c r="D2480" s="97" t="s">
        <v>3275</v>
      </c>
      <c r="E2480" s="97" t="s">
        <v>8114</v>
      </c>
      <c r="F2480" s="97" t="s">
        <v>8115</v>
      </c>
      <c r="G2480" s="97"/>
      <c r="H2480" s="97" t="s">
        <v>175</v>
      </c>
      <c r="I2480" s="97" t="s">
        <v>11713</v>
      </c>
      <c r="J2480" s="97" t="s">
        <v>184</v>
      </c>
      <c r="K2480" s="97">
        <v>309473.93599999999</v>
      </c>
      <c r="L2480" s="97">
        <v>229120.092</v>
      </c>
      <c r="M2480" s="97">
        <v>709401.23629999999</v>
      </c>
      <c r="N2480" s="97">
        <v>729147.55390000006</v>
      </c>
      <c r="O2480" s="97">
        <v>53.301310020000003</v>
      </c>
      <c r="P2480" s="97">
        <v>-6.3586769939999996</v>
      </c>
    </row>
    <row r="2481" spans="1:16" x14ac:dyDescent="0.3">
      <c r="A2481" s="97" t="s">
        <v>11714</v>
      </c>
      <c r="B2481" s="97" t="s">
        <v>11715</v>
      </c>
      <c r="C2481" s="97" t="s">
        <v>11716</v>
      </c>
      <c r="D2481" s="97" t="s">
        <v>11715</v>
      </c>
      <c r="E2481" s="97" t="s">
        <v>2177</v>
      </c>
      <c r="F2481" s="97" t="s">
        <v>898</v>
      </c>
      <c r="G2481" s="97"/>
      <c r="H2481" s="97" t="s">
        <v>232</v>
      </c>
      <c r="I2481" s="97" t="s">
        <v>11717</v>
      </c>
      <c r="J2481" s="97" t="s">
        <v>234</v>
      </c>
      <c r="K2481" s="97">
        <v>220496.28099999999</v>
      </c>
      <c r="L2481" s="97">
        <v>268640.06300000002</v>
      </c>
      <c r="M2481" s="97">
        <v>620442.95940000005</v>
      </c>
      <c r="N2481" s="97">
        <v>768659.48470000003</v>
      </c>
      <c r="O2481" s="97">
        <v>53.667285200000002</v>
      </c>
      <c r="P2481" s="97">
        <v>-7.6906592280000003</v>
      </c>
    </row>
    <row r="2482" spans="1:16" x14ac:dyDescent="0.3">
      <c r="A2482" s="97" t="s">
        <v>11718</v>
      </c>
      <c r="B2482" s="97" t="s">
        <v>11719</v>
      </c>
      <c r="C2482" s="97" t="s">
        <v>11719</v>
      </c>
      <c r="D2482" s="97" t="s">
        <v>11719</v>
      </c>
      <c r="E2482" s="97" t="s">
        <v>10840</v>
      </c>
      <c r="F2482" s="97" t="s">
        <v>306</v>
      </c>
      <c r="G2482" s="97"/>
      <c r="H2482" s="97" t="s">
        <v>307</v>
      </c>
      <c r="I2482" s="97" t="s">
        <v>11504</v>
      </c>
      <c r="J2482" s="97" t="s">
        <v>315</v>
      </c>
      <c r="K2482" s="97">
        <v>132165.405</v>
      </c>
      <c r="L2482" s="97">
        <v>225598.26500000001</v>
      </c>
      <c r="M2482" s="97">
        <v>532130.88300000003</v>
      </c>
      <c r="N2482" s="97">
        <v>725627.4338</v>
      </c>
      <c r="O2482" s="97">
        <v>53.276625469999999</v>
      </c>
      <c r="P2482" s="97">
        <v>-9.017614451</v>
      </c>
    </row>
    <row r="2483" spans="1:16" x14ac:dyDescent="0.3">
      <c r="A2483" s="97" t="s">
        <v>11720</v>
      </c>
      <c r="B2483" s="97" t="s">
        <v>11721</v>
      </c>
      <c r="C2483" s="97" t="s">
        <v>11722</v>
      </c>
      <c r="D2483" s="97" t="s">
        <v>11723</v>
      </c>
      <c r="E2483" s="97" t="s">
        <v>2984</v>
      </c>
      <c r="F2483" s="97" t="s">
        <v>131</v>
      </c>
      <c r="G2483" s="97"/>
      <c r="H2483" s="97" t="s">
        <v>123</v>
      </c>
      <c r="I2483" s="97" t="s">
        <v>11724</v>
      </c>
      <c r="J2483" s="97" t="s">
        <v>125</v>
      </c>
      <c r="K2483" s="97">
        <v>275592.31300000002</v>
      </c>
      <c r="L2483" s="97">
        <v>314990.09399999998</v>
      </c>
      <c r="M2483" s="97">
        <v>675527.36880000005</v>
      </c>
      <c r="N2483" s="97">
        <v>814999.23609999998</v>
      </c>
      <c r="O2483" s="97">
        <v>54.078563639999999</v>
      </c>
      <c r="P2483" s="97">
        <v>-6.8458369640000001</v>
      </c>
    </row>
    <row r="2484" spans="1:16" x14ac:dyDescent="0.3">
      <c r="A2484" s="97" t="s">
        <v>11725</v>
      </c>
      <c r="B2484" s="97" t="s">
        <v>11726</v>
      </c>
      <c r="C2484" s="97" t="s">
        <v>11727</v>
      </c>
      <c r="D2484" s="97" t="s">
        <v>11728</v>
      </c>
      <c r="E2484" s="97" t="s">
        <v>173</v>
      </c>
      <c r="F2484" s="97" t="s">
        <v>174</v>
      </c>
      <c r="G2484" s="97"/>
      <c r="H2484" s="97" t="s">
        <v>175</v>
      </c>
      <c r="I2484" s="97" t="s">
        <v>11729</v>
      </c>
      <c r="J2484" s="97" t="s">
        <v>177</v>
      </c>
      <c r="K2484" s="97">
        <v>307631.70400000003</v>
      </c>
      <c r="L2484" s="97">
        <v>238132.538</v>
      </c>
      <c r="M2484" s="97">
        <v>707559.44900000002</v>
      </c>
      <c r="N2484" s="97">
        <v>738158.06810000003</v>
      </c>
      <c r="O2484" s="97">
        <v>53.382631629999999</v>
      </c>
      <c r="P2484" s="97">
        <v>-6.383237212</v>
      </c>
    </row>
    <row r="2485" spans="1:16" x14ac:dyDescent="0.3">
      <c r="A2485" s="97" t="s">
        <v>11730</v>
      </c>
      <c r="B2485" s="97" t="s">
        <v>11731</v>
      </c>
      <c r="C2485" s="97" t="s">
        <v>11732</v>
      </c>
      <c r="D2485" s="97" t="s">
        <v>11733</v>
      </c>
      <c r="E2485" s="97" t="s">
        <v>11734</v>
      </c>
      <c r="F2485" s="97" t="s">
        <v>1586</v>
      </c>
      <c r="G2485" s="97"/>
      <c r="H2485" s="97" t="s">
        <v>175</v>
      </c>
      <c r="I2485" s="97" t="s">
        <v>11735</v>
      </c>
      <c r="J2485" s="97" t="s">
        <v>198</v>
      </c>
      <c r="K2485" s="97">
        <v>320878.11800000002</v>
      </c>
      <c r="L2485" s="97">
        <v>239824.45199999999</v>
      </c>
      <c r="M2485" s="97">
        <v>720803.01859999995</v>
      </c>
      <c r="N2485" s="97">
        <v>739849.54729999998</v>
      </c>
      <c r="O2485" s="97">
        <v>53.394964090000002</v>
      </c>
      <c r="P2485" s="97">
        <v>-6.183625406</v>
      </c>
    </row>
    <row r="2486" spans="1:16" x14ac:dyDescent="0.3">
      <c r="A2486" s="97" t="s">
        <v>11736</v>
      </c>
      <c r="B2486" s="97" t="s">
        <v>11737</v>
      </c>
      <c r="C2486" s="97" t="s">
        <v>11738</v>
      </c>
      <c r="D2486" s="97" t="s">
        <v>11461</v>
      </c>
      <c r="E2486" s="97" t="s">
        <v>8114</v>
      </c>
      <c r="F2486" s="97" t="s">
        <v>8115</v>
      </c>
      <c r="G2486" s="97"/>
      <c r="H2486" s="97" t="s">
        <v>175</v>
      </c>
      <c r="I2486" s="97" t="s">
        <v>11739</v>
      </c>
      <c r="J2486" s="97" t="s">
        <v>184</v>
      </c>
      <c r="K2486" s="97">
        <v>307632.09399999998</v>
      </c>
      <c r="L2486" s="97">
        <v>227478.516</v>
      </c>
      <c r="M2486" s="97">
        <v>707559.78229999996</v>
      </c>
      <c r="N2486" s="97">
        <v>727506.34129999997</v>
      </c>
      <c r="O2486" s="97">
        <v>53.286943149999999</v>
      </c>
      <c r="P2486" s="97">
        <v>-6.3868475179999997</v>
      </c>
    </row>
    <row r="2487" spans="1:16" x14ac:dyDescent="0.3">
      <c r="A2487" s="97" t="s">
        <v>11740</v>
      </c>
      <c r="B2487" s="97" t="s">
        <v>2839</v>
      </c>
      <c r="C2487" s="97" t="s">
        <v>2839</v>
      </c>
      <c r="D2487" s="97" t="s">
        <v>188</v>
      </c>
      <c r="E2487" s="97" t="s">
        <v>11516</v>
      </c>
      <c r="F2487" s="97" t="s">
        <v>1586</v>
      </c>
      <c r="G2487" s="97"/>
      <c r="H2487" s="97" t="s">
        <v>175</v>
      </c>
      <c r="I2487" s="97" t="s">
        <v>11741</v>
      </c>
      <c r="J2487" s="97" t="s">
        <v>198</v>
      </c>
      <c r="K2487" s="97">
        <v>322369.70400000003</v>
      </c>
      <c r="L2487" s="97">
        <v>240109.462</v>
      </c>
      <c r="M2487" s="97">
        <v>722294.28480000002</v>
      </c>
      <c r="N2487" s="97">
        <v>740134.48789999995</v>
      </c>
      <c r="O2487" s="97">
        <v>53.397180380000002</v>
      </c>
      <c r="P2487" s="97">
        <v>-6.1611051970000004</v>
      </c>
    </row>
    <row r="2488" spans="1:16" x14ac:dyDescent="0.3">
      <c r="A2488" s="97" t="s">
        <v>11742</v>
      </c>
      <c r="B2488" s="97" t="s">
        <v>11743</v>
      </c>
      <c r="C2488" s="97" t="s">
        <v>11744</v>
      </c>
      <c r="D2488" s="97" t="s">
        <v>11744</v>
      </c>
      <c r="E2488" s="97" t="s">
        <v>11745</v>
      </c>
      <c r="F2488" s="97" t="s">
        <v>699</v>
      </c>
      <c r="G2488" s="97"/>
      <c r="H2488" s="97" t="s">
        <v>175</v>
      </c>
      <c r="I2488" s="97" t="s">
        <v>11746</v>
      </c>
      <c r="J2488" s="97" t="s">
        <v>184</v>
      </c>
      <c r="K2488" s="97">
        <v>312324.2</v>
      </c>
      <c r="L2488" s="97">
        <v>227331.6</v>
      </c>
      <c r="M2488" s="97">
        <v>712250.87679999997</v>
      </c>
      <c r="N2488" s="97">
        <v>727359.43209999998</v>
      </c>
      <c r="O2488" s="97">
        <v>53.284651310000001</v>
      </c>
      <c r="P2488" s="97">
        <v>-6.3165762140000004</v>
      </c>
    </row>
    <row r="2489" spans="1:16" x14ac:dyDescent="0.3">
      <c r="A2489" s="97" t="s">
        <v>11747</v>
      </c>
      <c r="B2489" s="97" t="s">
        <v>11748</v>
      </c>
      <c r="C2489" s="97" t="s">
        <v>11749</v>
      </c>
      <c r="D2489" s="97" t="s">
        <v>11750</v>
      </c>
      <c r="E2489" s="97" t="s">
        <v>540</v>
      </c>
      <c r="F2489" s="97"/>
      <c r="G2489" s="97"/>
      <c r="H2489" s="97" t="s">
        <v>540</v>
      </c>
      <c r="I2489" s="97" t="s">
        <v>11751</v>
      </c>
      <c r="J2489" s="97" t="s">
        <v>1143</v>
      </c>
      <c r="K2489" s="97">
        <v>159555.095</v>
      </c>
      <c r="L2489" s="97">
        <v>156258.52600000001</v>
      </c>
      <c r="M2489" s="97">
        <v>559514.29850000003</v>
      </c>
      <c r="N2489" s="97">
        <v>656302.48659999995</v>
      </c>
      <c r="O2489" s="97">
        <v>52.65639856</v>
      </c>
      <c r="P2489" s="97">
        <v>-8.5984008230000004</v>
      </c>
    </row>
    <row r="2490" spans="1:16" x14ac:dyDescent="0.3">
      <c r="A2490" s="97" t="s">
        <v>11752</v>
      </c>
      <c r="B2490" s="97" t="s">
        <v>8151</v>
      </c>
      <c r="C2490" s="97" t="s">
        <v>11753</v>
      </c>
      <c r="D2490" s="97" t="s">
        <v>11754</v>
      </c>
      <c r="E2490" s="97" t="s">
        <v>245</v>
      </c>
      <c r="F2490" s="97"/>
      <c r="G2490" s="97"/>
      <c r="H2490" s="97" t="s">
        <v>247</v>
      </c>
      <c r="I2490" s="97" t="s">
        <v>11755</v>
      </c>
      <c r="J2490" s="97" t="s">
        <v>249</v>
      </c>
      <c r="K2490" s="97">
        <v>287422.79399999999</v>
      </c>
      <c r="L2490" s="97">
        <v>268884.337</v>
      </c>
      <c r="M2490" s="97">
        <v>687355.05599999998</v>
      </c>
      <c r="N2490" s="97">
        <v>768903.34950000001</v>
      </c>
      <c r="O2490" s="97">
        <v>53.662581809999999</v>
      </c>
      <c r="P2490" s="97">
        <v>-6.6782664809999996</v>
      </c>
    </row>
    <row r="2491" spans="1:16" x14ac:dyDescent="0.3">
      <c r="A2491" s="97" t="s">
        <v>11756</v>
      </c>
      <c r="B2491" s="97" t="s">
        <v>9215</v>
      </c>
      <c r="C2491" s="97" t="s">
        <v>11757</v>
      </c>
      <c r="D2491" s="97" t="s">
        <v>11758</v>
      </c>
      <c r="E2491" s="97" t="s">
        <v>167</v>
      </c>
      <c r="F2491" s="97" t="s">
        <v>166</v>
      </c>
      <c r="G2491" s="97"/>
      <c r="H2491" s="97" t="s">
        <v>167</v>
      </c>
      <c r="I2491" s="97" t="s">
        <v>11759</v>
      </c>
      <c r="J2491" s="97" t="s">
        <v>169</v>
      </c>
      <c r="K2491" s="97">
        <v>273296.75</v>
      </c>
      <c r="L2491" s="97">
        <v>176670.28099999999</v>
      </c>
      <c r="M2491" s="97">
        <v>673231.56370000006</v>
      </c>
      <c r="N2491" s="97">
        <v>676709.23419999995</v>
      </c>
      <c r="O2491" s="97">
        <v>52.836346519999999</v>
      </c>
      <c r="P2491" s="97">
        <v>-6.9131169039999998</v>
      </c>
    </row>
    <row r="2492" spans="1:16" x14ac:dyDescent="0.3">
      <c r="A2492" s="97" t="s">
        <v>11760</v>
      </c>
      <c r="B2492" s="97" t="s">
        <v>11761</v>
      </c>
      <c r="C2492" s="97" t="s">
        <v>11762</v>
      </c>
      <c r="D2492" s="97" t="s">
        <v>11758</v>
      </c>
      <c r="E2492" s="97" t="s">
        <v>167</v>
      </c>
      <c r="F2492" s="97" t="s">
        <v>166</v>
      </c>
      <c r="G2492" s="97"/>
      <c r="H2492" s="97" t="s">
        <v>167</v>
      </c>
      <c r="I2492" s="97" t="s">
        <v>11763</v>
      </c>
      <c r="J2492" s="97" t="s">
        <v>169</v>
      </c>
      <c r="K2492" s="97">
        <v>273324.842</v>
      </c>
      <c r="L2492" s="97">
        <v>176588.66899999999</v>
      </c>
      <c r="M2492" s="97">
        <v>673259.64919999999</v>
      </c>
      <c r="N2492" s="97">
        <v>676627.63959999999</v>
      </c>
      <c r="O2492" s="97">
        <v>52.835609490000003</v>
      </c>
      <c r="P2492" s="97">
        <v>-6.9127184599999998</v>
      </c>
    </row>
    <row r="2493" spans="1:16" x14ac:dyDescent="0.3">
      <c r="A2493" s="97" t="s">
        <v>11764</v>
      </c>
      <c r="B2493" s="97" t="s">
        <v>4499</v>
      </c>
      <c r="C2493" s="97" t="s">
        <v>11765</v>
      </c>
      <c r="D2493" s="97" t="s">
        <v>4500</v>
      </c>
      <c r="E2493" s="97" t="s">
        <v>223</v>
      </c>
      <c r="F2493" s="97" t="s">
        <v>224</v>
      </c>
      <c r="G2493" s="97"/>
      <c r="H2493" s="97" t="s">
        <v>225</v>
      </c>
      <c r="I2493" s="97" t="s">
        <v>11766</v>
      </c>
      <c r="J2493" s="97" t="s">
        <v>227</v>
      </c>
      <c r="K2493" s="97">
        <v>307542.62099999998</v>
      </c>
      <c r="L2493" s="97">
        <v>274697.67599999998</v>
      </c>
      <c r="M2493" s="97">
        <v>707470.57960000006</v>
      </c>
      <c r="N2493" s="97">
        <v>774715.32909999997</v>
      </c>
      <c r="O2493" s="97">
        <v>53.711044340000001</v>
      </c>
      <c r="P2493" s="97">
        <v>-6.3720160650000004</v>
      </c>
    </row>
    <row r="2494" spans="1:16" x14ac:dyDescent="0.3">
      <c r="A2494" s="97" t="s">
        <v>11767</v>
      </c>
      <c r="B2494" s="97" t="s">
        <v>11768</v>
      </c>
      <c r="C2494" s="97" t="s">
        <v>11769</v>
      </c>
      <c r="D2494" s="97" t="s">
        <v>11770</v>
      </c>
      <c r="E2494" s="97" t="s">
        <v>1271</v>
      </c>
      <c r="F2494" s="97"/>
      <c r="G2494" s="97"/>
      <c r="H2494" s="97" t="s">
        <v>175</v>
      </c>
      <c r="I2494" s="97" t="s">
        <v>11771</v>
      </c>
      <c r="J2494" s="97" t="s">
        <v>198</v>
      </c>
      <c r="K2494" s="97">
        <v>315178.40000000002</v>
      </c>
      <c r="L2494" s="97">
        <v>233449.3</v>
      </c>
      <c r="M2494" s="97">
        <v>715104.49450000003</v>
      </c>
      <c r="N2494" s="97">
        <v>733475.79890000005</v>
      </c>
      <c r="O2494" s="97">
        <v>53.338982379999997</v>
      </c>
      <c r="P2494" s="97">
        <v>-6.271583133</v>
      </c>
    </row>
    <row r="2495" spans="1:16" x14ac:dyDescent="0.3">
      <c r="A2495" s="97" t="s">
        <v>11772</v>
      </c>
      <c r="B2495" s="97" t="s">
        <v>11773</v>
      </c>
      <c r="C2495" s="97" t="s">
        <v>11773</v>
      </c>
      <c r="D2495" s="97" t="s">
        <v>11774</v>
      </c>
      <c r="E2495" s="97" t="s">
        <v>11775</v>
      </c>
      <c r="F2495" s="97" t="s">
        <v>449</v>
      </c>
      <c r="G2495" s="97"/>
      <c r="H2495" s="97" t="s">
        <v>151</v>
      </c>
      <c r="I2495" s="97" t="s">
        <v>11776</v>
      </c>
      <c r="J2495" s="97" t="s">
        <v>153</v>
      </c>
      <c r="K2495" s="97">
        <v>39479.741999999998</v>
      </c>
      <c r="L2495" s="97">
        <v>75474.016000000003</v>
      </c>
      <c r="M2495" s="97">
        <v>439464.36979999999</v>
      </c>
      <c r="N2495" s="97">
        <v>575536.03670000006</v>
      </c>
      <c r="O2495" s="97">
        <v>51.908805819999998</v>
      </c>
      <c r="P2495" s="97">
        <v>-10.33334749</v>
      </c>
    </row>
    <row r="2496" spans="1:16" x14ac:dyDescent="0.3">
      <c r="A2496" s="97" t="s">
        <v>11777</v>
      </c>
      <c r="B2496" s="97" t="s">
        <v>11778</v>
      </c>
      <c r="C2496" s="97" t="s">
        <v>11779</v>
      </c>
      <c r="D2496" s="97" t="s">
        <v>6011</v>
      </c>
      <c r="E2496" s="97" t="s">
        <v>246</v>
      </c>
      <c r="F2496" s="97"/>
      <c r="G2496" s="97"/>
      <c r="H2496" s="97" t="s">
        <v>247</v>
      </c>
      <c r="I2496" s="97" t="s">
        <v>11780</v>
      </c>
      <c r="J2496" s="97" t="s">
        <v>249</v>
      </c>
      <c r="K2496" s="97">
        <v>306153.34000000003</v>
      </c>
      <c r="L2496" s="97">
        <v>251814.965</v>
      </c>
      <c r="M2496" s="97">
        <v>706081.47620000003</v>
      </c>
      <c r="N2496" s="97">
        <v>751837.55530000001</v>
      </c>
      <c r="O2496" s="97">
        <v>53.505817090000001</v>
      </c>
      <c r="P2496" s="97">
        <v>-6.400834326</v>
      </c>
    </row>
    <row r="2497" spans="1:16" x14ac:dyDescent="0.3">
      <c r="A2497" s="97" t="s">
        <v>11781</v>
      </c>
      <c r="B2497" s="97" t="s">
        <v>11782</v>
      </c>
      <c r="C2497" s="97" t="s">
        <v>11782</v>
      </c>
      <c r="D2497" s="97" t="s">
        <v>4926</v>
      </c>
      <c r="E2497" s="97" t="s">
        <v>600</v>
      </c>
      <c r="F2497" s="97" t="s">
        <v>449</v>
      </c>
      <c r="G2497" s="97"/>
      <c r="H2497" s="97" t="s">
        <v>151</v>
      </c>
      <c r="I2497" s="97" t="s">
        <v>11783</v>
      </c>
      <c r="J2497" s="97" t="s">
        <v>153</v>
      </c>
      <c r="K2497" s="97">
        <v>96222.263999999996</v>
      </c>
      <c r="L2497" s="97">
        <v>91104.702000000005</v>
      </c>
      <c r="M2497" s="97">
        <v>496194.75510000001</v>
      </c>
      <c r="N2497" s="97">
        <v>591163.04269999999</v>
      </c>
      <c r="O2497" s="97">
        <v>52.062685129999998</v>
      </c>
      <c r="P2497" s="97">
        <v>-9.5139074319999999</v>
      </c>
    </row>
    <row r="2498" spans="1:16" x14ac:dyDescent="0.3">
      <c r="A2498" s="97" t="s">
        <v>11784</v>
      </c>
      <c r="B2498" s="97" t="s">
        <v>11785</v>
      </c>
      <c r="C2498" s="97" t="s">
        <v>11785</v>
      </c>
      <c r="D2498" s="97" t="s">
        <v>11786</v>
      </c>
      <c r="E2498" s="97" t="s">
        <v>1163</v>
      </c>
      <c r="F2498" s="97" t="s">
        <v>11787</v>
      </c>
      <c r="G2498" s="97"/>
      <c r="H2498" s="97" t="s">
        <v>466</v>
      </c>
      <c r="I2498" s="97" t="s">
        <v>11788</v>
      </c>
      <c r="J2498" s="97" t="s">
        <v>468</v>
      </c>
      <c r="K2498" s="97">
        <v>129127.156</v>
      </c>
      <c r="L2498" s="97">
        <v>311766.46899999998</v>
      </c>
      <c r="M2498" s="97">
        <v>529093.75049999997</v>
      </c>
      <c r="N2498" s="97">
        <v>811777.0858</v>
      </c>
      <c r="O2498" s="97">
        <v>54.050271719999998</v>
      </c>
      <c r="P2498" s="97">
        <v>-9.0828069249999999</v>
      </c>
    </row>
    <row r="2499" spans="1:16" x14ac:dyDescent="0.3">
      <c r="A2499" s="97" t="s">
        <v>11789</v>
      </c>
      <c r="B2499" s="97" t="s">
        <v>11790</v>
      </c>
      <c r="C2499" s="97" t="s">
        <v>11791</v>
      </c>
      <c r="D2499" s="97" t="s">
        <v>11792</v>
      </c>
      <c r="E2499" s="97" t="s">
        <v>11793</v>
      </c>
      <c r="F2499" s="97" t="s">
        <v>11794</v>
      </c>
      <c r="G2499" s="97" t="s">
        <v>883</v>
      </c>
      <c r="H2499" s="97" t="s">
        <v>175</v>
      </c>
      <c r="I2499" s="97" t="s">
        <v>11795</v>
      </c>
      <c r="J2499" s="97" t="s">
        <v>198</v>
      </c>
      <c r="K2499" s="97">
        <v>312369.86099999998</v>
      </c>
      <c r="L2499" s="97">
        <v>238017.334</v>
      </c>
      <c r="M2499" s="97">
        <v>712296.58479999995</v>
      </c>
      <c r="N2499" s="97">
        <v>738042.86380000005</v>
      </c>
      <c r="O2499" s="97">
        <v>53.380611469999998</v>
      </c>
      <c r="P2499" s="97">
        <v>-6.3121058159999999</v>
      </c>
    </row>
    <row r="2500" spans="1:16" x14ac:dyDescent="0.3">
      <c r="A2500" s="97" t="s">
        <v>11796</v>
      </c>
      <c r="B2500" s="97" t="s">
        <v>1496</v>
      </c>
      <c r="C2500" s="97" t="s">
        <v>11797</v>
      </c>
      <c r="D2500" s="97" t="s">
        <v>11797</v>
      </c>
      <c r="E2500" s="97" t="s">
        <v>699</v>
      </c>
      <c r="F2500" s="97"/>
      <c r="G2500" s="97"/>
      <c r="H2500" s="97" t="s">
        <v>175</v>
      </c>
      <c r="I2500" s="97" t="s">
        <v>11798</v>
      </c>
      <c r="J2500" s="97" t="s">
        <v>184</v>
      </c>
      <c r="K2500" s="97">
        <v>314154.94699999999</v>
      </c>
      <c r="L2500" s="97">
        <v>226787.204</v>
      </c>
      <c r="M2500" s="97">
        <v>714081.22660000005</v>
      </c>
      <c r="N2500" s="97">
        <v>726815.14359999995</v>
      </c>
      <c r="O2500" s="97">
        <v>53.279371439999998</v>
      </c>
      <c r="P2500" s="97">
        <v>-6.2893351180000003</v>
      </c>
    </row>
    <row r="2501" spans="1:16" x14ac:dyDescent="0.3">
      <c r="A2501" s="97" t="s">
        <v>11799</v>
      </c>
      <c r="B2501" s="97" t="s">
        <v>1496</v>
      </c>
      <c r="C2501" s="97" t="s">
        <v>1496</v>
      </c>
      <c r="D2501" s="97" t="s">
        <v>11800</v>
      </c>
      <c r="E2501" s="97" t="s">
        <v>694</v>
      </c>
      <c r="F2501" s="97"/>
      <c r="G2501" s="97"/>
      <c r="H2501" s="97" t="s">
        <v>437</v>
      </c>
      <c r="I2501" s="97" t="s">
        <v>11801</v>
      </c>
      <c r="J2501" s="97" t="s">
        <v>439</v>
      </c>
      <c r="K2501" s="97">
        <v>222454.18799999999</v>
      </c>
      <c r="L2501" s="97">
        <v>420742.5</v>
      </c>
      <c r="M2501" s="97">
        <v>622401.25320000004</v>
      </c>
      <c r="N2501" s="97">
        <v>920729.13939999999</v>
      </c>
      <c r="O2501" s="97">
        <v>55.033589190000001</v>
      </c>
      <c r="P2501" s="97">
        <v>-7.6495917540000002</v>
      </c>
    </row>
    <row r="2502" spans="1:16" x14ac:dyDescent="0.3">
      <c r="A2502" s="97" t="s">
        <v>11802</v>
      </c>
      <c r="B2502" s="97" t="s">
        <v>11803</v>
      </c>
      <c r="C2502" s="97" t="s">
        <v>11803</v>
      </c>
      <c r="D2502" s="97" t="s">
        <v>11804</v>
      </c>
      <c r="E2502" s="97" t="s">
        <v>1040</v>
      </c>
      <c r="F2502" s="97"/>
      <c r="G2502" s="97"/>
      <c r="H2502" s="97" t="s">
        <v>151</v>
      </c>
      <c r="I2502" s="97" t="s">
        <v>11805</v>
      </c>
      <c r="J2502" s="97" t="s">
        <v>153</v>
      </c>
      <c r="K2502" s="97">
        <v>99702.085999999996</v>
      </c>
      <c r="L2502" s="97">
        <v>144735.09400000001</v>
      </c>
      <c r="M2502" s="97">
        <v>499674.12050000002</v>
      </c>
      <c r="N2502" s="97">
        <v>644781.86179999996</v>
      </c>
      <c r="O2502" s="97">
        <v>52.545120390000001</v>
      </c>
      <c r="P2502" s="97">
        <v>-9.4791540859999994</v>
      </c>
    </row>
    <row r="2503" spans="1:16" x14ac:dyDescent="0.3">
      <c r="A2503" s="97" t="s">
        <v>11806</v>
      </c>
      <c r="B2503" s="97" t="s">
        <v>11807</v>
      </c>
      <c r="C2503" s="97" t="s">
        <v>11808</v>
      </c>
      <c r="D2503" s="97" t="s">
        <v>11809</v>
      </c>
      <c r="E2503" s="97" t="s">
        <v>11745</v>
      </c>
      <c r="F2503" s="97" t="s">
        <v>699</v>
      </c>
      <c r="G2503" s="97"/>
      <c r="H2503" s="97" t="s">
        <v>175</v>
      </c>
      <c r="I2503" s="97" t="s">
        <v>11810</v>
      </c>
      <c r="J2503" s="97" t="s">
        <v>184</v>
      </c>
      <c r="K2503" s="97">
        <v>312151.70799999998</v>
      </c>
      <c r="L2503" s="97">
        <v>228821.329</v>
      </c>
      <c r="M2503" s="97">
        <v>712078.42989999999</v>
      </c>
      <c r="N2503" s="97">
        <v>728848.84100000001</v>
      </c>
      <c r="O2503" s="97">
        <v>53.298067349999997</v>
      </c>
      <c r="P2503" s="97">
        <v>-6.3186357869999998</v>
      </c>
    </row>
    <row r="2504" spans="1:16" x14ac:dyDescent="0.3">
      <c r="A2504" s="97" t="s">
        <v>11811</v>
      </c>
      <c r="B2504" s="97" t="s">
        <v>11812</v>
      </c>
      <c r="C2504" s="97" t="s">
        <v>11813</v>
      </c>
      <c r="D2504" s="97" t="s">
        <v>11814</v>
      </c>
      <c r="E2504" s="97" t="s">
        <v>546</v>
      </c>
      <c r="F2504" s="97"/>
      <c r="G2504" s="97"/>
      <c r="H2504" s="97" t="s">
        <v>546</v>
      </c>
      <c r="I2504" s="97" t="s">
        <v>11815</v>
      </c>
      <c r="J2504" s="97" t="s">
        <v>548</v>
      </c>
      <c r="K2504" s="97">
        <v>169693.9</v>
      </c>
      <c r="L2504" s="97">
        <v>336013.6</v>
      </c>
      <c r="M2504" s="97">
        <v>569651.88280000002</v>
      </c>
      <c r="N2504" s="97">
        <v>836018.7757</v>
      </c>
      <c r="O2504" s="97">
        <v>54.272074160000003</v>
      </c>
      <c r="P2504" s="97">
        <v>-8.4659230250000004</v>
      </c>
    </row>
    <row r="2505" spans="1:16" x14ac:dyDescent="0.3">
      <c r="A2505" s="97" t="s">
        <v>11816</v>
      </c>
      <c r="B2505" s="97" t="s">
        <v>11817</v>
      </c>
      <c r="C2505" s="97" t="s">
        <v>11818</v>
      </c>
      <c r="D2505" s="97" t="s">
        <v>11819</v>
      </c>
      <c r="E2505" s="97" t="s">
        <v>9401</v>
      </c>
      <c r="F2505" s="97" t="s">
        <v>8321</v>
      </c>
      <c r="G2505" s="97"/>
      <c r="H2505" s="97" t="s">
        <v>175</v>
      </c>
      <c r="I2505" s="97" t="s">
        <v>11820</v>
      </c>
      <c r="J2505" s="97" t="s">
        <v>198</v>
      </c>
      <c r="K2505" s="97">
        <v>318060.11</v>
      </c>
      <c r="L2505" s="97">
        <v>238950.75200000001</v>
      </c>
      <c r="M2505" s="97">
        <v>717985.61300000001</v>
      </c>
      <c r="N2505" s="97">
        <v>738976.05039999995</v>
      </c>
      <c r="O2505" s="97">
        <v>53.387754610000002</v>
      </c>
      <c r="P2505" s="97">
        <v>-6.2262912359999998</v>
      </c>
    </row>
    <row r="2506" spans="1:16" x14ac:dyDescent="0.3">
      <c r="A2506" s="97" t="s">
        <v>11821</v>
      </c>
      <c r="B2506" s="97" t="s">
        <v>1496</v>
      </c>
      <c r="C2506" s="97" t="s">
        <v>1496</v>
      </c>
      <c r="D2506" s="97" t="s">
        <v>2156</v>
      </c>
      <c r="E2506" s="97" t="s">
        <v>11822</v>
      </c>
      <c r="F2506" s="97"/>
      <c r="G2506" s="97"/>
      <c r="H2506" s="97" t="s">
        <v>175</v>
      </c>
      <c r="I2506" s="97" t="s">
        <v>11823</v>
      </c>
      <c r="J2506" s="97" t="s">
        <v>659</v>
      </c>
      <c r="K2506" s="97">
        <v>325449.32199999999</v>
      </c>
      <c r="L2506" s="97">
        <v>222264.166</v>
      </c>
      <c r="M2506" s="97">
        <v>725373.1446</v>
      </c>
      <c r="N2506" s="97">
        <v>722293.02</v>
      </c>
      <c r="O2506" s="97">
        <v>53.236204389999997</v>
      </c>
      <c r="P2506" s="97">
        <v>-6.1218871290000001</v>
      </c>
    </row>
    <row r="2507" spans="1:16" x14ac:dyDescent="0.3">
      <c r="A2507" s="97" t="s">
        <v>11824</v>
      </c>
      <c r="B2507" s="97" t="s">
        <v>11825</v>
      </c>
      <c r="C2507" s="97" t="s">
        <v>11826</v>
      </c>
      <c r="D2507" s="97" t="s">
        <v>11827</v>
      </c>
      <c r="E2507" s="97" t="s">
        <v>11828</v>
      </c>
      <c r="F2507" s="97" t="s">
        <v>1034</v>
      </c>
      <c r="G2507" s="97" t="s">
        <v>182</v>
      </c>
      <c r="H2507" s="97" t="s">
        <v>175</v>
      </c>
      <c r="I2507" s="97" t="s">
        <v>11829</v>
      </c>
      <c r="J2507" s="97" t="s">
        <v>659</v>
      </c>
      <c r="K2507" s="97">
        <v>323144.929</v>
      </c>
      <c r="L2507" s="97">
        <v>228486.23800000001</v>
      </c>
      <c r="M2507" s="97">
        <v>723069.28099999996</v>
      </c>
      <c r="N2507" s="97">
        <v>728513.76379999996</v>
      </c>
      <c r="O2507" s="97">
        <v>53.292620149999998</v>
      </c>
      <c r="P2507" s="97">
        <v>-6.1539740119999999</v>
      </c>
    </row>
    <row r="2508" spans="1:16" x14ac:dyDescent="0.3">
      <c r="A2508" s="97" t="s">
        <v>11830</v>
      </c>
      <c r="B2508" s="97" t="s">
        <v>11831</v>
      </c>
      <c r="C2508" s="97" t="s">
        <v>11832</v>
      </c>
      <c r="D2508" s="97" t="s">
        <v>11833</v>
      </c>
      <c r="E2508" s="97" t="s">
        <v>1271</v>
      </c>
      <c r="F2508" s="97"/>
      <c r="G2508" s="97"/>
      <c r="H2508" s="97" t="s">
        <v>175</v>
      </c>
      <c r="I2508" s="97" t="s">
        <v>11834</v>
      </c>
      <c r="J2508" s="97" t="s">
        <v>198</v>
      </c>
      <c r="K2508" s="97">
        <v>311352.875</v>
      </c>
      <c r="L2508" s="97">
        <v>236634.484</v>
      </c>
      <c r="M2508" s="97">
        <v>711279.81050000002</v>
      </c>
      <c r="N2508" s="97">
        <v>736660.31709999999</v>
      </c>
      <c r="O2508" s="97">
        <v>53.36840703</v>
      </c>
      <c r="P2508" s="97">
        <v>-6.3278680869999997</v>
      </c>
    </row>
    <row r="2509" spans="1:16" x14ac:dyDescent="0.3">
      <c r="A2509" s="97" t="s">
        <v>11835</v>
      </c>
      <c r="B2509" s="97" t="s">
        <v>11836</v>
      </c>
      <c r="C2509" s="97" t="s">
        <v>11837</v>
      </c>
      <c r="D2509" s="97" t="s">
        <v>11838</v>
      </c>
      <c r="E2509" s="97" t="s">
        <v>11839</v>
      </c>
      <c r="F2509" s="97" t="s">
        <v>11840</v>
      </c>
      <c r="G2509" s="97" t="s">
        <v>137</v>
      </c>
      <c r="H2509" s="97" t="s">
        <v>138</v>
      </c>
      <c r="I2509" s="97" t="s">
        <v>11841</v>
      </c>
      <c r="J2509" s="97" t="s">
        <v>140</v>
      </c>
      <c r="K2509" s="97">
        <v>57213.277000000002</v>
      </c>
      <c r="L2509" s="97">
        <v>41195.410000000003</v>
      </c>
      <c r="M2509" s="97">
        <v>457193.89490000001</v>
      </c>
      <c r="N2509" s="97">
        <v>541264.71669999999</v>
      </c>
      <c r="O2509" s="97">
        <v>51.605755209999998</v>
      </c>
      <c r="P2509" s="97">
        <v>-10.06177091</v>
      </c>
    </row>
    <row r="2510" spans="1:16" x14ac:dyDescent="0.3">
      <c r="A2510" s="97" t="s">
        <v>11842</v>
      </c>
      <c r="B2510" s="97" t="s">
        <v>11843</v>
      </c>
      <c r="C2510" s="97" t="s">
        <v>11844</v>
      </c>
      <c r="D2510" s="97" t="s">
        <v>11845</v>
      </c>
      <c r="E2510" s="97" t="s">
        <v>8114</v>
      </c>
      <c r="F2510" s="97" t="s">
        <v>8115</v>
      </c>
      <c r="G2510" s="97"/>
      <c r="H2510" s="97" t="s">
        <v>175</v>
      </c>
      <c r="I2510" s="97" t="s">
        <v>11846</v>
      </c>
      <c r="J2510" s="97" t="s">
        <v>184</v>
      </c>
      <c r="K2510" s="97">
        <v>310381.66700000002</v>
      </c>
      <c r="L2510" s="97">
        <v>228221.25099999999</v>
      </c>
      <c r="M2510" s="97">
        <v>710308.76699999999</v>
      </c>
      <c r="N2510" s="97">
        <v>728248.90170000005</v>
      </c>
      <c r="O2510" s="97">
        <v>53.293049119999999</v>
      </c>
      <c r="P2510" s="97">
        <v>-6.3453798079999997</v>
      </c>
    </row>
    <row r="2511" spans="1:16" x14ac:dyDescent="0.3">
      <c r="A2511" s="97" t="s">
        <v>11847</v>
      </c>
      <c r="B2511" s="97" t="s">
        <v>11848</v>
      </c>
      <c r="C2511" s="97" t="s">
        <v>11849</v>
      </c>
      <c r="D2511" s="97" t="s">
        <v>11850</v>
      </c>
      <c r="E2511" s="97" t="s">
        <v>11851</v>
      </c>
      <c r="F2511" s="97" t="s">
        <v>11852</v>
      </c>
      <c r="G2511" s="97"/>
      <c r="H2511" s="97" t="s">
        <v>175</v>
      </c>
      <c r="I2511" s="97" t="s">
        <v>11853</v>
      </c>
      <c r="J2511" s="97" t="s">
        <v>184</v>
      </c>
      <c r="K2511" s="97">
        <v>302250.18699999998</v>
      </c>
      <c r="L2511" s="97">
        <v>226785.56700000001</v>
      </c>
      <c r="M2511" s="97">
        <v>702179.03090000001</v>
      </c>
      <c r="N2511" s="97">
        <v>726813.57019999996</v>
      </c>
      <c r="O2511" s="97">
        <v>53.281783429999997</v>
      </c>
      <c r="P2511" s="97">
        <v>-6.4677368199999998</v>
      </c>
    </row>
    <row r="2512" spans="1:16" x14ac:dyDescent="0.3">
      <c r="A2512" s="97" t="s">
        <v>11854</v>
      </c>
      <c r="B2512" s="97" t="s">
        <v>11855</v>
      </c>
      <c r="C2512" s="97" t="s">
        <v>11855</v>
      </c>
      <c r="D2512" s="97" t="s">
        <v>11856</v>
      </c>
      <c r="E2512" s="97" t="s">
        <v>11857</v>
      </c>
      <c r="F2512" s="97" t="s">
        <v>11858</v>
      </c>
      <c r="G2512" s="97"/>
      <c r="H2512" s="97" t="s">
        <v>175</v>
      </c>
      <c r="I2512" s="97" t="s">
        <v>11859</v>
      </c>
      <c r="J2512" s="97" t="s">
        <v>177</v>
      </c>
      <c r="K2512" s="97">
        <v>306651.09399999998</v>
      </c>
      <c r="L2512" s="97">
        <v>238638.56299999999</v>
      </c>
      <c r="M2512" s="97">
        <v>706579.05299999996</v>
      </c>
      <c r="N2512" s="97">
        <v>738663.98930000002</v>
      </c>
      <c r="O2512" s="97">
        <v>53.387375110000001</v>
      </c>
      <c r="P2512" s="97">
        <v>-6.3977968719999998</v>
      </c>
    </row>
    <row r="2513" spans="1:16" x14ac:dyDescent="0.3">
      <c r="A2513" s="97" t="s">
        <v>11860</v>
      </c>
      <c r="B2513" s="97" t="s">
        <v>11861</v>
      </c>
      <c r="C2513" s="97" t="s">
        <v>11862</v>
      </c>
      <c r="D2513" s="97" t="s">
        <v>11863</v>
      </c>
      <c r="E2513" s="97" t="s">
        <v>375</v>
      </c>
      <c r="F2513" s="97"/>
      <c r="G2513" s="97"/>
      <c r="H2513" s="97" t="s">
        <v>307</v>
      </c>
      <c r="I2513" s="97" t="s">
        <v>11864</v>
      </c>
      <c r="J2513" s="97" t="s">
        <v>309</v>
      </c>
      <c r="K2513" s="97">
        <v>172668.06299999999</v>
      </c>
      <c r="L2513" s="97">
        <v>224402.29699999999</v>
      </c>
      <c r="M2513" s="97">
        <v>572624.80850000004</v>
      </c>
      <c r="N2513" s="97">
        <v>724431.50580000004</v>
      </c>
      <c r="O2513" s="97">
        <v>53.269513170000003</v>
      </c>
      <c r="P2513" s="97">
        <v>-8.4103842810000007</v>
      </c>
    </row>
    <row r="2514" spans="1:16" x14ac:dyDescent="0.3">
      <c r="A2514" s="97" t="s">
        <v>11865</v>
      </c>
      <c r="B2514" s="97" t="s">
        <v>11866</v>
      </c>
      <c r="C2514" s="97" t="s">
        <v>11867</v>
      </c>
      <c r="D2514" s="97" t="s">
        <v>11868</v>
      </c>
      <c r="E2514" s="97" t="s">
        <v>11869</v>
      </c>
      <c r="F2514" s="97" t="s">
        <v>3493</v>
      </c>
      <c r="G2514" s="97"/>
      <c r="H2514" s="97" t="s">
        <v>138</v>
      </c>
      <c r="I2514" s="97" t="s">
        <v>11870</v>
      </c>
      <c r="J2514" s="97" t="s">
        <v>140</v>
      </c>
      <c r="K2514" s="97">
        <v>65025.879000000001</v>
      </c>
      <c r="L2514" s="97">
        <v>50609.402000000002</v>
      </c>
      <c r="M2514" s="97">
        <v>465004.8664</v>
      </c>
      <c r="N2514" s="97">
        <v>550676.63760000002</v>
      </c>
      <c r="O2514" s="97">
        <v>51.69224062</v>
      </c>
      <c r="P2514" s="97">
        <v>-9.9527030320000005</v>
      </c>
    </row>
    <row r="2515" spans="1:16" x14ac:dyDescent="0.3">
      <c r="A2515" s="97" t="s">
        <v>11871</v>
      </c>
      <c r="B2515" s="97" t="s">
        <v>11872</v>
      </c>
      <c r="C2515" s="97" t="s">
        <v>11873</v>
      </c>
      <c r="D2515" s="97" t="s">
        <v>11874</v>
      </c>
      <c r="E2515" s="97" t="s">
        <v>10098</v>
      </c>
      <c r="F2515" s="97" t="s">
        <v>10099</v>
      </c>
      <c r="G2515" s="97"/>
      <c r="H2515" s="97" t="s">
        <v>175</v>
      </c>
      <c r="I2515" s="97" t="s">
        <v>11875</v>
      </c>
      <c r="J2515" s="97" t="s">
        <v>184</v>
      </c>
      <c r="K2515" s="97">
        <v>305763.78100000002</v>
      </c>
      <c r="L2515" s="97">
        <v>231804.25</v>
      </c>
      <c r="M2515" s="97">
        <v>705691.89480000001</v>
      </c>
      <c r="N2515" s="97">
        <v>731831.15339999995</v>
      </c>
      <c r="O2515" s="97">
        <v>53.326170810000001</v>
      </c>
      <c r="P2515" s="97">
        <v>-6.413409755</v>
      </c>
    </row>
    <row r="2516" spans="1:16" x14ac:dyDescent="0.3">
      <c r="A2516" s="97" t="s">
        <v>11876</v>
      </c>
      <c r="B2516" s="97" t="s">
        <v>11877</v>
      </c>
      <c r="C2516" s="97" t="s">
        <v>11878</v>
      </c>
      <c r="D2516" s="97" t="s">
        <v>11874</v>
      </c>
      <c r="E2516" s="97" t="s">
        <v>10098</v>
      </c>
      <c r="F2516" s="97" t="s">
        <v>10099</v>
      </c>
      <c r="G2516" s="97"/>
      <c r="H2516" s="97" t="s">
        <v>175</v>
      </c>
      <c r="I2516" s="97" t="s">
        <v>11879</v>
      </c>
      <c r="J2516" s="97" t="s">
        <v>184</v>
      </c>
      <c r="K2516" s="97">
        <v>305781.33199999999</v>
      </c>
      <c r="L2516" s="97">
        <v>231796.31299999999</v>
      </c>
      <c r="M2516" s="97">
        <v>705709.44189999998</v>
      </c>
      <c r="N2516" s="97">
        <v>731823.21799999999</v>
      </c>
      <c r="O2516" s="97">
        <v>53.326096020000001</v>
      </c>
      <c r="P2516" s="97">
        <v>-6.4131491030000003</v>
      </c>
    </row>
    <row r="2517" spans="1:16" x14ac:dyDescent="0.3">
      <c r="A2517" s="97" t="s">
        <v>11880</v>
      </c>
      <c r="B2517" s="97" t="s">
        <v>11881</v>
      </c>
      <c r="C2517" s="97" t="s">
        <v>11882</v>
      </c>
      <c r="D2517" s="97" t="s">
        <v>11883</v>
      </c>
      <c r="E2517" s="97" t="s">
        <v>11884</v>
      </c>
      <c r="F2517" s="97"/>
      <c r="G2517" s="97"/>
      <c r="H2517" s="97" t="s">
        <v>389</v>
      </c>
      <c r="I2517" s="97" t="s">
        <v>11885</v>
      </c>
      <c r="J2517" s="97" t="s">
        <v>2218</v>
      </c>
      <c r="K2517" s="97">
        <v>258411.90100000001</v>
      </c>
      <c r="L2517" s="97">
        <v>110092.109</v>
      </c>
      <c r="M2517" s="97">
        <v>658349.56480000005</v>
      </c>
      <c r="N2517" s="97">
        <v>610145.48210000002</v>
      </c>
      <c r="O2517" s="97">
        <v>52.239945200000001</v>
      </c>
      <c r="P2517" s="97">
        <v>-7.145653341</v>
      </c>
    </row>
    <row r="2518" spans="1:16" x14ac:dyDescent="0.3">
      <c r="A2518" s="97" t="s">
        <v>11886</v>
      </c>
      <c r="B2518" s="97" t="s">
        <v>577</v>
      </c>
      <c r="C2518" s="97" t="s">
        <v>577</v>
      </c>
      <c r="D2518" s="97" t="s">
        <v>11887</v>
      </c>
      <c r="E2518" s="97" t="s">
        <v>600</v>
      </c>
      <c r="F2518" s="97" t="s">
        <v>449</v>
      </c>
      <c r="G2518" s="97"/>
      <c r="H2518" s="97" t="s">
        <v>151</v>
      </c>
      <c r="I2518" s="97" t="s">
        <v>11888</v>
      </c>
      <c r="J2518" s="97" t="s">
        <v>153</v>
      </c>
      <c r="K2518" s="97">
        <v>97651.945000000007</v>
      </c>
      <c r="L2518" s="97">
        <v>90294.031000000003</v>
      </c>
      <c r="M2518" s="97">
        <v>497624.1237</v>
      </c>
      <c r="N2518" s="97">
        <v>590352.53850000002</v>
      </c>
      <c r="O2518" s="97">
        <v>52.05566795</v>
      </c>
      <c r="P2518" s="97">
        <v>-9.4928262159999992</v>
      </c>
    </row>
    <row r="2519" spans="1:16" x14ac:dyDescent="0.3">
      <c r="A2519" s="97" t="s">
        <v>11889</v>
      </c>
      <c r="B2519" s="97" t="s">
        <v>11890</v>
      </c>
      <c r="C2519" s="97" t="s">
        <v>11891</v>
      </c>
      <c r="D2519" s="97" t="s">
        <v>11892</v>
      </c>
      <c r="E2519" s="97" t="s">
        <v>4152</v>
      </c>
      <c r="F2519" s="97"/>
      <c r="G2519" s="97"/>
      <c r="H2519" s="97" t="s">
        <v>175</v>
      </c>
      <c r="I2519" s="97" t="s">
        <v>11893</v>
      </c>
      <c r="J2519" s="97" t="s">
        <v>177</v>
      </c>
      <c r="K2519" s="97">
        <v>320922.46600000001</v>
      </c>
      <c r="L2519" s="97">
        <v>263053.36599999998</v>
      </c>
      <c r="M2519" s="97">
        <v>720847.4804</v>
      </c>
      <c r="N2519" s="97">
        <v>763073.45660000003</v>
      </c>
      <c r="O2519" s="97">
        <v>53.603554559999999</v>
      </c>
      <c r="P2519" s="97">
        <v>-6.174013542</v>
      </c>
    </row>
    <row r="2520" spans="1:16" x14ac:dyDescent="0.3">
      <c r="A2520" s="97" t="s">
        <v>11894</v>
      </c>
      <c r="B2520" s="97" t="s">
        <v>11895</v>
      </c>
      <c r="C2520" s="97" t="s">
        <v>11896</v>
      </c>
      <c r="D2520" s="97" t="s">
        <v>11897</v>
      </c>
      <c r="E2520" s="97" t="s">
        <v>11898</v>
      </c>
      <c r="F2520" s="97" t="s">
        <v>925</v>
      </c>
      <c r="G2520" s="97" t="s">
        <v>436</v>
      </c>
      <c r="H2520" s="97" t="s">
        <v>437</v>
      </c>
      <c r="I2520" s="97" t="s">
        <v>11899</v>
      </c>
      <c r="J2520" s="97" t="s">
        <v>439</v>
      </c>
      <c r="K2520" s="97">
        <v>234489.43799999999</v>
      </c>
      <c r="L2520" s="97">
        <v>409623.46899999998</v>
      </c>
      <c r="M2520" s="97">
        <v>634433.85149999999</v>
      </c>
      <c r="N2520" s="97">
        <v>909612.44030000002</v>
      </c>
      <c r="O2520" s="97">
        <v>54.933028649999997</v>
      </c>
      <c r="P2520" s="97">
        <v>-7.4627167090000004</v>
      </c>
    </row>
    <row r="2521" spans="1:16" x14ac:dyDescent="0.3">
      <c r="A2521" s="97" t="s">
        <v>11900</v>
      </c>
      <c r="B2521" s="97" t="s">
        <v>11901</v>
      </c>
      <c r="C2521" s="97" t="s">
        <v>11902</v>
      </c>
      <c r="D2521" s="97" t="s">
        <v>11903</v>
      </c>
      <c r="E2521" s="97" t="s">
        <v>11904</v>
      </c>
      <c r="F2521" s="97" t="s">
        <v>333</v>
      </c>
      <c r="G2521" s="97"/>
      <c r="H2521" s="97" t="s">
        <v>334</v>
      </c>
      <c r="I2521" s="97" t="s">
        <v>11905</v>
      </c>
      <c r="J2521" s="97" t="s">
        <v>336</v>
      </c>
      <c r="K2521" s="97">
        <v>201758.90599999999</v>
      </c>
      <c r="L2521" s="97">
        <v>308896.40600000002</v>
      </c>
      <c r="M2521" s="97">
        <v>601709.83589999995</v>
      </c>
      <c r="N2521" s="97">
        <v>808907.25399999996</v>
      </c>
      <c r="O2521" s="97">
        <v>54.029355090000003</v>
      </c>
      <c r="P2521" s="97">
        <v>-7.9739027409999998</v>
      </c>
    </row>
    <row r="2522" spans="1:16" x14ac:dyDescent="0.3">
      <c r="A2522" s="97" t="s">
        <v>11906</v>
      </c>
      <c r="B2522" s="97" t="s">
        <v>10781</v>
      </c>
      <c r="C2522" s="97" t="s">
        <v>11907</v>
      </c>
      <c r="D2522" s="97" t="s">
        <v>11845</v>
      </c>
      <c r="E2522" s="97" t="s">
        <v>8114</v>
      </c>
      <c r="F2522" s="97" t="s">
        <v>8115</v>
      </c>
      <c r="G2522" s="97"/>
      <c r="H2522" s="97" t="s">
        <v>175</v>
      </c>
      <c r="I2522" s="97" t="s">
        <v>11908</v>
      </c>
      <c r="J2522" s="97" t="s">
        <v>184</v>
      </c>
      <c r="K2522" s="97">
        <v>310697.109</v>
      </c>
      <c r="L2522" s="97">
        <v>228468.85</v>
      </c>
      <c r="M2522" s="97">
        <v>710624.14229999995</v>
      </c>
      <c r="N2522" s="97">
        <v>728496.44570000004</v>
      </c>
      <c r="O2522" s="97">
        <v>53.295207159999997</v>
      </c>
      <c r="P2522" s="97">
        <v>-6.3405651780000003</v>
      </c>
    </row>
    <row r="2523" spans="1:16" x14ac:dyDescent="0.3">
      <c r="A2523" s="97" t="s">
        <v>11909</v>
      </c>
      <c r="B2523" s="97" t="s">
        <v>11910</v>
      </c>
      <c r="C2523" s="97" t="s">
        <v>11911</v>
      </c>
      <c r="D2523" s="97" t="s">
        <v>11912</v>
      </c>
      <c r="E2523" s="97" t="s">
        <v>5149</v>
      </c>
      <c r="F2523" s="97" t="s">
        <v>2481</v>
      </c>
      <c r="G2523" s="97" t="s">
        <v>1725</v>
      </c>
      <c r="H2523" s="97" t="s">
        <v>290</v>
      </c>
      <c r="I2523" s="97" t="s">
        <v>11913</v>
      </c>
      <c r="J2523" s="97" t="s">
        <v>292</v>
      </c>
      <c r="K2523" s="97">
        <v>329193.875</v>
      </c>
      <c r="L2523" s="97">
        <v>210105.75</v>
      </c>
      <c r="M2523" s="97">
        <v>729116.82649999997</v>
      </c>
      <c r="N2523" s="97">
        <v>710137.2034</v>
      </c>
      <c r="O2523" s="97">
        <v>53.126123530000001</v>
      </c>
      <c r="P2523" s="97">
        <v>-6.0707477470000004</v>
      </c>
    </row>
    <row r="2524" spans="1:16" x14ac:dyDescent="0.3">
      <c r="A2524" s="97" t="s">
        <v>11914</v>
      </c>
      <c r="B2524" s="97" t="s">
        <v>11915</v>
      </c>
      <c r="C2524" s="97" t="s">
        <v>11916</v>
      </c>
      <c r="D2524" s="97" t="s">
        <v>11917</v>
      </c>
      <c r="E2524" s="97" t="s">
        <v>211</v>
      </c>
      <c r="F2524" s="97" t="s">
        <v>210</v>
      </c>
      <c r="G2524" s="97"/>
      <c r="H2524" s="97" t="s">
        <v>211</v>
      </c>
      <c r="I2524" s="97" t="s">
        <v>11918</v>
      </c>
      <c r="J2524" s="97" t="s">
        <v>213</v>
      </c>
      <c r="K2524" s="97">
        <v>249690.8</v>
      </c>
      <c r="L2524" s="97">
        <v>154211.6</v>
      </c>
      <c r="M2524" s="97">
        <v>649630.57810000004</v>
      </c>
      <c r="N2524" s="97">
        <v>654255.51699999999</v>
      </c>
      <c r="O2524" s="97">
        <v>52.637242399999998</v>
      </c>
      <c r="P2524" s="97">
        <v>-7.2667516150000004</v>
      </c>
    </row>
    <row r="2525" spans="1:16" x14ac:dyDescent="0.3">
      <c r="A2525" s="97" t="s">
        <v>11919</v>
      </c>
      <c r="B2525" s="97" t="s">
        <v>11920</v>
      </c>
      <c r="C2525" s="97" t="s">
        <v>11921</v>
      </c>
      <c r="D2525" s="97" t="s">
        <v>11922</v>
      </c>
      <c r="E2525" s="97" t="s">
        <v>11676</v>
      </c>
      <c r="F2525" s="97" t="s">
        <v>6192</v>
      </c>
      <c r="G2525" s="97"/>
      <c r="H2525" s="97" t="s">
        <v>175</v>
      </c>
      <c r="I2525" s="97" t="s">
        <v>11923</v>
      </c>
      <c r="J2525" s="97" t="s">
        <v>198</v>
      </c>
      <c r="K2525" s="97">
        <v>320208.40299999999</v>
      </c>
      <c r="L2525" s="97">
        <v>240568.791</v>
      </c>
      <c r="M2525" s="97">
        <v>720133.45180000004</v>
      </c>
      <c r="N2525" s="97">
        <v>740593.72950000002</v>
      </c>
      <c r="O2525" s="97">
        <v>53.401801300000002</v>
      </c>
      <c r="P2525" s="97">
        <v>-6.1934042209999998</v>
      </c>
    </row>
    <row r="2526" spans="1:16" x14ac:dyDescent="0.3">
      <c r="A2526" s="97" t="s">
        <v>11924</v>
      </c>
      <c r="B2526" s="97" t="s">
        <v>11925</v>
      </c>
      <c r="C2526" s="97" t="s">
        <v>11926</v>
      </c>
      <c r="D2526" s="97" t="s">
        <v>11927</v>
      </c>
      <c r="E2526" s="97" t="s">
        <v>11928</v>
      </c>
      <c r="F2526" s="97" t="s">
        <v>1488</v>
      </c>
      <c r="G2526" s="97" t="s">
        <v>137</v>
      </c>
      <c r="H2526" s="97" t="s">
        <v>138</v>
      </c>
      <c r="I2526" s="97" t="s">
        <v>11929</v>
      </c>
      <c r="J2526" s="97" t="s">
        <v>140</v>
      </c>
      <c r="K2526" s="97">
        <v>69728</v>
      </c>
      <c r="L2526" s="97">
        <v>44186.8</v>
      </c>
      <c r="M2526" s="97">
        <v>469705.93920000002</v>
      </c>
      <c r="N2526" s="97">
        <v>544255.39300000004</v>
      </c>
      <c r="O2526" s="97">
        <v>51.635658390000003</v>
      </c>
      <c r="P2526" s="97">
        <v>-9.8823493330000005</v>
      </c>
    </row>
    <row r="2527" spans="1:16" x14ac:dyDescent="0.3">
      <c r="A2527" s="97" t="s">
        <v>11930</v>
      </c>
      <c r="B2527" s="97" t="s">
        <v>11931</v>
      </c>
      <c r="C2527" s="97" t="s">
        <v>11932</v>
      </c>
      <c r="D2527" s="97" t="s">
        <v>11933</v>
      </c>
      <c r="E2527" s="97" t="s">
        <v>11934</v>
      </c>
      <c r="F2527" s="97" t="s">
        <v>719</v>
      </c>
      <c r="G2527" s="97" t="s">
        <v>11935</v>
      </c>
      <c r="H2527" s="97" t="s">
        <v>138</v>
      </c>
      <c r="I2527" s="97" t="s">
        <v>11936</v>
      </c>
      <c r="J2527" s="97" t="s">
        <v>140</v>
      </c>
      <c r="K2527" s="97">
        <v>170984.67199999999</v>
      </c>
      <c r="L2527" s="97">
        <v>110424.20299999999</v>
      </c>
      <c r="M2527" s="97">
        <v>570941.16579999996</v>
      </c>
      <c r="N2527" s="97">
        <v>610477.97499999998</v>
      </c>
      <c r="O2527" s="97">
        <v>52.245258499999998</v>
      </c>
      <c r="P2527" s="97">
        <v>-8.4255234970000004</v>
      </c>
    </row>
    <row r="2528" spans="1:16" x14ac:dyDescent="0.3">
      <c r="A2528" s="97" t="s">
        <v>11937</v>
      </c>
      <c r="B2528" s="97" t="s">
        <v>11938</v>
      </c>
      <c r="C2528" s="97" t="s">
        <v>11939</v>
      </c>
      <c r="D2528" s="97" t="s">
        <v>5926</v>
      </c>
      <c r="E2528" s="97" t="s">
        <v>3423</v>
      </c>
      <c r="F2528" s="97" t="s">
        <v>380</v>
      </c>
      <c r="G2528" s="97"/>
      <c r="H2528" s="97" t="s">
        <v>381</v>
      </c>
      <c r="I2528" s="97" t="s">
        <v>11940</v>
      </c>
      <c r="J2528" s="97" t="s">
        <v>383</v>
      </c>
      <c r="K2528" s="97">
        <v>278126.875</v>
      </c>
      <c r="L2528" s="97">
        <v>297436.875</v>
      </c>
      <c r="M2528" s="97">
        <v>678061.29150000005</v>
      </c>
      <c r="N2528" s="97">
        <v>797449.78540000005</v>
      </c>
      <c r="O2528" s="97">
        <v>53.92052176</v>
      </c>
      <c r="P2528" s="97">
        <v>-6.8116237599999998</v>
      </c>
    </row>
    <row r="2529" spans="1:16" x14ac:dyDescent="0.3">
      <c r="A2529" s="97" t="s">
        <v>11941</v>
      </c>
      <c r="B2529" s="97" t="s">
        <v>11942</v>
      </c>
      <c r="C2529" s="97" t="s">
        <v>11943</v>
      </c>
      <c r="D2529" s="97" t="s">
        <v>1493</v>
      </c>
      <c r="E2529" s="97" t="s">
        <v>513</v>
      </c>
      <c r="F2529" s="97" t="s">
        <v>514</v>
      </c>
      <c r="G2529" s="97"/>
      <c r="H2529" s="97" t="s">
        <v>515</v>
      </c>
      <c r="I2529" s="97" t="s">
        <v>11944</v>
      </c>
      <c r="J2529" s="97" t="s">
        <v>517</v>
      </c>
      <c r="K2529" s="97">
        <v>273804.25</v>
      </c>
      <c r="L2529" s="97">
        <v>110941.609</v>
      </c>
      <c r="M2529" s="97">
        <v>673738.60360000003</v>
      </c>
      <c r="N2529" s="97">
        <v>610994.71680000005</v>
      </c>
      <c r="O2529" s="97">
        <v>52.245731739999997</v>
      </c>
      <c r="P2529" s="97">
        <v>-6.9201826420000003</v>
      </c>
    </row>
    <row r="2530" spans="1:16" x14ac:dyDescent="0.3">
      <c r="A2530" s="97" t="s">
        <v>11945</v>
      </c>
      <c r="B2530" s="97" t="s">
        <v>1496</v>
      </c>
      <c r="C2530" s="97" t="s">
        <v>11946</v>
      </c>
      <c r="D2530" s="97" t="s">
        <v>1411</v>
      </c>
      <c r="E2530" s="97" t="s">
        <v>706</v>
      </c>
      <c r="F2530" s="97"/>
      <c r="G2530" s="97"/>
      <c r="H2530" s="97" t="s">
        <v>307</v>
      </c>
      <c r="I2530" s="97" t="s">
        <v>11947</v>
      </c>
      <c r="J2530" s="97" t="s">
        <v>309</v>
      </c>
      <c r="K2530" s="97">
        <v>121723.641</v>
      </c>
      <c r="L2530" s="97">
        <v>232777.18799999999</v>
      </c>
      <c r="M2530" s="97">
        <v>521691.40740000003</v>
      </c>
      <c r="N2530" s="97">
        <v>732804.86609999998</v>
      </c>
      <c r="O2530" s="97">
        <v>53.339677180000002</v>
      </c>
      <c r="P2530" s="97">
        <v>-9.1758787979999994</v>
      </c>
    </row>
    <row r="2531" spans="1:16" x14ac:dyDescent="0.3">
      <c r="A2531" s="97" t="s">
        <v>11948</v>
      </c>
      <c r="B2531" s="97" t="s">
        <v>11949</v>
      </c>
      <c r="C2531" s="97" t="s">
        <v>11950</v>
      </c>
      <c r="D2531" s="97" t="s">
        <v>11951</v>
      </c>
      <c r="E2531" s="97" t="s">
        <v>11952</v>
      </c>
      <c r="F2531" s="97" t="s">
        <v>1585</v>
      </c>
      <c r="G2531" s="97" t="s">
        <v>1586</v>
      </c>
      <c r="H2531" s="97" t="s">
        <v>175</v>
      </c>
      <c r="I2531" s="97" t="s">
        <v>11953</v>
      </c>
      <c r="J2531" s="97" t="s">
        <v>177</v>
      </c>
      <c r="K2531" s="97">
        <v>323321.69199999998</v>
      </c>
      <c r="L2531" s="97">
        <v>239285.264</v>
      </c>
      <c r="M2531" s="97">
        <v>723246.06330000004</v>
      </c>
      <c r="N2531" s="97">
        <v>739310.46239999996</v>
      </c>
      <c r="O2531" s="97">
        <v>53.38955765</v>
      </c>
      <c r="P2531" s="97">
        <v>-6.1471234109999999</v>
      </c>
    </row>
    <row r="2532" spans="1:16" x14ac:dyDescent="0.3">
      <c r="A2532" s="97" t="s">
        <v>11954</v>
      </c>
      <c r="B2532" s="97" t="s">
        <v>11955</v>
      </c>
      <c r="C2532" s="97" t="s">
        <v>11956</v>
      </c>
      <c r="D2532" s="97" t="s">
        <v>10143</v>
      </c>
      <c r="E2532" s="97" t="s">
        <v>459</v>
      </c>
      <c r="F2532" s="97" t="s">
        <v>320</v>
      </c>
      <c r="G2532" s="97"/>
      <c r="H2532" s="97" t="s">
        <v>321</v>
      </c>
      <c r="I2532" s="97" t="s">
        <v>11957</v>
      </c>
      <c r="J2532" s="97" t="s">
        <v>323</v>
      </c>
      <c r="K2532" s="97">
        <v>199531.75</v>
      </c>
      <c r="L2532" s="97">
        <v>246024.609</v>
      </c>
      <c r="M2532" s="97">
        <v>599482.82400000002</v>
      </c>
      <c r="N2532" s="97">
        <v>746049.01529999997</v>
      </c>
      <c r="O2532" s="97">
        <v>53.464493349999998</v>
      </c>
      <c r="P2532" s="97">
        <v>-8.007788498</v>
      </c>
    </row>
    <row r="2533" spans="1:16" x14ac:dyDescent="0.3">
      <c r="A2533" s="97" t="s">
        <v>11958</v>
      </c>
      <c r="B2533" s="97" t="s">
        <v>11959</v>
      </c>
      <c r="C2533" s="97" t="s">
        <v>11960</v>
      </c>
      <c r="D2533" s="97" t="s">
        <v>11961</v>
      </c>
      <c r="E2533" s="97" t="s">
        <v>2381</v>
      </c>
      <c r="F2533" s="97" t="s">
        <v>182</v>
      </c>
      <c r="G2533" s="97"/>
      <c r="H2533" s="97" t="s">
        <v>175</v>
      </c>
      <c r="I2533" s="97" t="s">
        <v>11962</v>
      </c>
      <c r="J2533" s="97" t="s">
        <v>177</v>
      </c>
      <c r="K2533" s="97">
        <v>317252.56300000002</v>
      </c>
      <c r="L2533" s="97">
        <v>246852.56299999999</v>
      </c>
      <c r="M2533" s="97">
        <v>717178.28189999994</v>
      </c>
      <c r="N2533" s="97">
        <v>746876.16339999996</v>
      </c>
      <c r="O2533" s="97">
        <v>53.45889743</v>
      </c>
      <c r="P2533" s="97">
        <v>-6.2354851</v>
      </c>
    </row>
    <row r="2534" spans="1:16" x14ac:dyDescent="0.3">
      <c r="A2534" s="97" t="s">
        <v>11963</v>
      </c>
      <c r="B2534" s="97" t="s">
        <v>9835</v>
      </c>
      <c r="C2534" s="97" t="s">
        <v>11964</v>
      </c>
      <c r="D2534" s="97" t="s">
        <v>11762</v>
      </c>
      <c r="E2534" s="97" t="s">
        <v>2971</v>
      </c>
      <c r="F2534" s="97" t="s">
        <v>11965</v>
      </c>
      <c r="G2534" s="97"/>
      <c r="H2534" s="97" t="s">
        <v>151</v>
      </c>
      <c r="I2534" s="97" t="s">
        <v>11966</v>
      </c>
      <c r="J2534" s="97" t="s">
        <v>153</v>
      </c>
      <c r="K2534" s="97">
        <v>83149.641000000003</v>
      </c>
      <c r="L2534" s="97">
        <v>114616.898</v>
      </c>
      <c r="M2534" s="97">
        <v>483125.07689999999</v>
      </c>
      <c r="N2534" s="97">
        <v>614670.24509999994</v>
      </c>
      <c r="O2534" s="97">
        <v>52.271289019999998</v>
      </c>
      <c r="P2534" s="97">
        <v>-9.712521959</v>
      </c>
    </row>
    <row r="2535" spans="1:16" x14ac:dyDescent="0.3">
      <c r="A2535" s="97" t="s">
        <v>11967</v>
      </c>
      <c r="B2535" s="97" t="s">
        <v>11968</v>
      </c>
      <c r="C2535" s="97" t="s">
        <v>11969</v>
      </c>
      <c r="D2535" s="97" t="s">
        <v>11970</v>
      </c>
      <c r="E2535" s="97" t="s">
        <v>3580</v>
      </c>
      <c r="F2535" s="97" t="s">
        <v>699</v>
      </c>
      <c r="G2535" s="97"/>
      <c r="H2535" s="97" t="s">
        <v>175</v>
      </c>
      <c r="I2535" s="97" t="s">
        <v>11971</v>
      </c>
      <c r="J2535" s="97" t="s">
        <v>659</v>
      </c>
      <c r="K2535" s="97">
        <v>316353.03100000002</v>
      </c>
      <c r="L2535" s="97">
        <v>227012.20300000001</v>
      </c>
      <c r="M2535" s="97">
        <v>716278.83829999994</v>
      </c>
      <c r="N2535" s="97">
        <v>727040.08250000002</v>
      </c>
      <c r="O2535" s="97">
        <v>53.280914899999999</v>
      </c>
      <c r="P2535" s="97">
        <v>-6.2563158989999996</v>
      </c>
    </row>
    <row r="2536" spans="1:16" x14ac:dyDescent="0.3">
      <c r="A2536" s="97" t="s">
        <v>11972</v>
      </c>
      <c r="B2536" s="97" t="s">
        <v>11973</v>
      </c>
      <c r="C2536" s="97" t="s">
        <v>11974</v>
      </c>
      <c r="D2536" s="97" t="s">
        <v>11975</v>
      </c>
      <c r="E2536" s="97" t="s">
        <v>11516</v>
      </c>
      <c r="F2536" s="97" t="s">
        <v>1586</v>
      </c>
      <c r="G2536" s="97"/>
      <c r="H2536" s="97" t="s">
        <v>175</v>
      </c>
      <c r="I2536" s="97" t="s">
        <v>11976</v>
      </c>
      <c r="J2536" s="97" t="s">
        <v>198</v>
      </c>
      <c r="K2536" s="97">
        <v>322589.27500000002</v>
      </c>
      <c r="L2536" s="97">
        <v>240046.56400000001</v>
      </c>
      <c r="M2536" s="97">
        <v>722513.80810000002</v>
      </c>
      <c r="N2536" s="97">
        <v>740071.60230000003</v>
      </c>
      <c r="O2536" s="97">
        <v>53.396564660000003</v>
      </c>
      <c r="P2536" s="97">
        <v>-6.1578305740000001</v>
      </c>
    </row>
    <row r="2537" spans="1:16" x14ac:dyDescent="0.3">
      <c r="A2537" s="97" t="s">
        <v>11977</v>
      </c>
      <c r="B2537" s="97" t="s">
        <v>11978</v>
      </c>
      <c r="C2537" s="97" t="s">
        <v>11979</v>
      </c>
      <c r="D2537" s="97" t="s">
        <v>11980</v>
      </c>
      <c r="E2537" s="97" t="s">
        <v>158</v>
      </c>
      <c r="F2537" s="97"/>
      <c r="G2537" s="97"/>
      <c r="H2537" s="97" t="s">
        <v>159</v>
      </c>
      <c r="I2537" s="97" t="s">
        <v>11981</v>
      </c>
      <c r="J2537" s="97" t="s">
        <v>161</v>
      </c>
      <c r="K2537" s="97">
        <v>200721.70300000001</v>
      </c>
      <c r="L2537" s="97">
        <v>113139.45299999999</v>
      </c>
      <c r="M2537" s="97">
        <v>600671.80709999998</v>
      </c>
      <c r="N2537" s="97">
        <v>613192.47950000002</v>
      </c>
      <c r="O2537" s="97">
        <v>52.270424519999999</v>
      </c>
      <c r="P2537" s="97">
        <v>-7.9901568349999996</v>
      </c>
    </row>
    <row r="2538" spans="1:16" x14ac:dyDescent="0.3">
      <c r="A2538" s="97" t="s">
        <v>11982</v>
      </c>
      <c r="B2538" s="97" t="s">
        <v>11983</v>
      </c>
      <c r="C2538" s="97" t="s">
        <v>11984</v>
      </c>
      <c r="D2538" s="97" t="s">
        <v>11985</v>
      </c>
      <c r="E2538" s="97" t="s">
        <v>11984</v>
      </c>
      <c r="F2538" s="97" t="s">
        <v>8114</v>
      </c>
      <c r="G2538" s="97" t="s">
        <v>8115</v>
      </c>
      <c r="H2538" s="97" t="s">
        <v>175</v>
      </c>
      <c r="I2538" s="97" t="s">
        <v>11986</v>
      </c>
      <c r="J2538" s="97" t="s">
        <v>184</v>
      </c>
      <c r="K2538" s="97">
        <v>307679.27799999999</v>
      </c>
      <c r="L2538" s="97">
        <v>228749.78700000001</v>
      </c>
      <c r="M2538" s="97">
        <v>707606.96290000004</v>
      </c>
      <c r="N2538" s="97">
        <v>728777.3382</v>
      </c>
      <c r="O2538" s="97">
        <v>53.298351500000003</v>
      </c>
      <c r="P2538" s="97">
        <v>-6.3857097310000004</v>
      </c>
    </row>
    <row r="2539" spans="1:16" x14ac:dyDescent="0.3">
      <c r="A2539" s="97" t="s">
        <v>11987</v>
      </c>
      <c r="B2539" s="97" t="s">
        <v>11988</v>
      </c>
      <c r="C2539" s="97" t="s">
        <v>11988</v>
      </c>
      <c r="D2539" s="97" t="s">
        <v>11989</v>
      </c>
      <c r="E2539" s="97" t="s">
        <v>181</v>
      </c>
      <c r="F2539" s="97" t="s">
        <v>182</v>
      </c>
      <c r="G2539" s="97"/>
      <c r="H2539" s="97" t="s">
        <v>175</v>
      </c>
      <c r="I2539" s="97" t="s">
        <v>11990</v>
      </c>
      <c r="J2539" s="97" t="s">
        <v>184</v>
      </c>
      <c r="K2539" s="97">
        <v>303339.06300000002</v>
      </c>
      <c r="L2539" s="97">
        <v>234255.29699999999</v>
      </c>
      <c r="M2539" s="97">
        <v>703267.7121</v>
      </c>
      <c r="N2539" s="97">
        <v>734281.68519999995</v>
      </c>
      <c r="O2539" s="97">
        <v>53.348663780000003</v>
      </c>
      <c r="P2539" s="97">
        <v>-6.4489868299999999</v>
      </c>
    </row>
    <row r="2540" spans="1:16" x14ac:dyDescent="0.3">
      <c r="A2540" s="97" t="s">
        <v>11991</v>
      </c>
      <c r="B2540" s="97" t="s">
        <v>11992</v>
      </c>
      <c r="C2540" s="97" t="s">
        <v>11993</v>
      </c>
      <c r="D2540" s="97" t="s">
        <v>11994</v>
      </c>
      <c r="E2540" s="97" t="s">
        <v>8114</v>
      </c>
      <c r="F2540" s="97" t="s">
        <v>8115</v>
      </c>
      <c r="G2540" s="97"/>
      <c r="H2540" s="97" t="s">
        <v>175</v>
      </c>
      <c r="I2540" s="97" t="s">
        <v>11995</v>
      </c>
      <c r="J2540" s="97" t="s">
        <v>184</v>
      </c>
      <c r="K2540" s="97">
        <v>307984.28100000002</v>
      </c>
      <c r="L2540" s="97">
        <v>226320.78099999999</v>
      </c>
      <c r="M2540" s="97">
        <v>707911.88729999994</v>
      </c>
      <c r="N2540" s="97">
        <v>726348.85389999999</v>
      </c>
      <c r="O2540" s="97">
        <v>53.2764734</v>
      </c>
      <c r="P2540" s="97">
        <v>-6.3819619479999998</v>
      </c>
    </row>
    <row r="2541" spans="1:16" x14ac:dyDescent="0.3">
      <c r="A2541" s="97" t="s">
        <v>11996</v>
      </c>
      <c r="B2541" s="97" t="s">
        <v>11997</v>
      </c>
      <c r="C2541" s="97" t="s">
        <v>11998</v>
      </c>
      <c r="D2541" s="97" t="s">
        <v>11999</v>
      </c>
      <c r="E2541" s="97" t="s">
        <v>306</v>
      </c>
      <c r="F2541" s="97"/>
      <c r="G2541" s="97"/>
      <c r="H2541" s="97" t="s">
        <v>307</v>
      </c>
      <c r="I2541" s="97" t="s">
        <v>12000</v>
      </c>
      <c r="J2541" s="97" t="s">
        <v>309</v>
      </c>
      <c r="K2541" s="97">
        <v>154912.70300000001</v>
      </c>
      <c r="L2541" s="97">
        <v>213025.92199999999</v>
      </c>
      <c r="M2541" s="97">
        <v>554873.21259999997</v>
      </c>
      <c r="N2541" s="97">
        <v>713057.67740000004</v>
      </c>
      <c r="O2541" s="97">
        <v>53.16608961</v>
      </c>
      <c r="P2541" s="97">
        <v>-8.6748755099999997</v>
      </c>
    </row>
    <row r="2542" spans="1:16" x14ac:dyDescent="0.3">
      <c r="A2542" s="97" t="s">
        <v>12001</v>
      </c>
      <c r="B2542" s="97" t="s">
        <v>4442</v>
      </c>
      <c r="C2542" s="97" t="s">
        <v>12002</v>
      </c>
      <c r="D2542" s="97" t="s">
        <v>12003</v>
      </c>
      <c r="E2542" s="97" t="s">
        <v>8546</v>
      </c>
      <c r="F2542" s="97" t="s">
        <v>174</v>
      </c>
      <c r="G2542" s="97"/>
      <c r="H2542" s="97" t="s">
        <v>175</v>
      </c>
      <c r="I2542" s="97" t="s">
        <v>12004</v>
      </c>
      <c r="J2542" s="97" t="s">
        <v>177</v>
      </c>
      <c r="K2542" s="97">
        <v>308078.61499999999</v>
      </c>
      <c r="L2542" s="97">
        <v>239946.201</v>
      </c>
      <c r="M2542" s="97">
        <v>708006.27339999995</v>
      </c>
      <c r="N2542" s="97">
        <v>739971.33799999999</v>
      </c>
      <c r="O2542" s="97">
        <v>53.398829560000003</v>
      </c>
      <c r="P2542" s="97">
        <v>-6.3759037269999999</v>
      </c>
    </row>
    <row r="2543" spans="1:16" x14ac:dyDescent="0.3">
      <c r="A2543" s="97" t="s">
        <v>12005</v>
      </c>
      <c r="B2543" s="97" t="s">
        <v>12006</v>
      </c>
      <c r="C2543" s="97" t="s">
        <v>12007</v>
      </c>
      <c r="D2543" s="97" t="s">
        <v>8151</v>
      </c>
      <c r="E2543" s="97" t="s">
        <v>12008</v>
      </c>
      <c r="F2543" s="97" t="s">
        <v>9012</v>
      </c>
      <c r="G2543" s="97" t="s">
        <v>883</v>
      </c>
      <c r="H2543" s="97" t="s">
        <v>175</v>
      </c>
      <c r="I2543" s="97" t="s">
        <v>12009</v>
      </c>
      <c r="J2543" s="97" t="s">
        <v>198</v>
      </c>
      <c r="K2543" s="97">
        <v>313187.37400000001</v>
      </c>
      <c r="L2543" s="97">
        <v>238174.685</v>
      </c>
      <c r="M2543" s="97">
        <v>713113.92249999999</v>
      </c>
      <c r="N2543" s="97">
        <v>738200.17649999994</v>
      </c>
      <c r="O2543" s="97">
        <v>53.381850319999998</v>
      </c>
      <c r="P2543" s="97">
        <v>-6.2997702770000004</v>
      </c>
    </row>
    <row r="2544" spans="1:16" x14ac:dyDescent="0.3">
      <c r="A2544" s="97" t="s">
        <v>12010</v>
      </c>
      <c r="B2544" s="97" t="s">
        <v>12011</v>
      </c>
      <c r="C2544" s="97" t="s">
        <v>12012</v>
      </c>
      <c r="D2544" s="97" t="s">
        <v>1315</v>
      </c>
      <c r="E2544" s="97" t="s">
        <v>940</v>
      </c>
      <c r="F2544" s="97"/>
      <c r="G2544" s="97"/>
      <c r="H2544" s="97" t="s">
        <v>151</v>
      </c>
      <c r="I2544" s="97" t="s">
        <v>12013</v>
      </c>
      <c r="J2544" s="97" t="s">
        <v>153</v>
      </c>
      <c r="K2544" s="97">
        <v>83295.008000000002</v>
      </c>
      <c r="L2544" s="97">
        <v>93193.391000000003</v>
      </c>
      <c r="M2544" s="97">
        <v>483270.29509999999</v>
      </c>
      <c r="N2544" s="97">
        <v>593251.35270000005</v>
      </c>
      <c r="O2544" s="97">
        <v>52.0788771</v>
      </c>
      <c r="P2544" s="97">
        <v>-9.7030280550000008</v>
      </c>
    </row>
    <row r="2545" spans="1:16" x14ac:dyDescent="0.3">
      <c r="A2545" s="97" t="s">
        <v>12014</v>
      </c>
      <c r="B2545" s="97" t="s">
        <v>12015</v>
      </c>
      <c r="C2545" s="97" t="s">
        <v>12016</v>
      </c>
      <c r="D2545" s="97" t="s">
        <v>12017</v>
      </c>
      <c r="E2545" s="97" t="s">
        <v>767</v>
      </c>
      <c r="F2545" s="97" t="s">
        <v>12018</v>
      </c>
      <c r="G2545" s="97"/>
      <c r="H2545" s="97" t="s">
        <v>151</v>
      </c>
      <c r="I2545" s="97" t="s">
        <v>12019</v>
      </c>
      <c r="J2545" s="97" t="s">
        <v>153</v>
      </c>
      <c r="K2545" s="97">
        <v>98329.43</v>
      </c>
      <c r="L2545" s="97">
        <v>134014.984</v>
      </c>
      <c r="M2545" s="97">
        <v>498301.70179999998</v>
      </c>
      <c r="N2545" s="97">
        <v>634064.06889999995</v>
      </c>
      <c r="O2545" s="97">
        <v>52.448564959999999</v>
      </c>
      <c r="P2545" s="97">
        <v>-9.4961079769999994</v>
      </c>
    </row>
    <row r="2546" spans="1:16" x14ac:dyDescent="0.3">
      <c r="A2546" s="97" t="s">
        <v>12020</v>
      </c>
      <c r="B2546" s="97" t="s">
        <v>12021</v>
      </c>
      <c r="C2546" s="97" t="s">
        <v>12022</v>
      </c>
      <c r="D2546" s="97" t="s">
        <v>12023</v>
      </c>
      <c r="E2546" s="97" t="s">
        <v>12024</v>
      </c>
      <c r="F2546" s="97" t="s">
        <v>1585</v>
      </c>
      <c r="G2546" s="97" t="s">
        <v>1586</v>
      </c>
      <c r="H2546" s="97" t="s">
        <v>175</v>
      </c>
      <c r="I2546" s="97" t="s">
        <v>12025</v>
      </c>
      <c r="J2546" s="97" t="s">
        <v>177</v>
      </c>
      <c r="K2546" s="97">
        <v>326806.37199999997</v>
      </c>
      <c r="L2546" s="97">
        <v>238354.63800000001</v>
      </c>
      <c r="M2546" s="97">
        <v>726729.98770000006</v>
      </c>
      <c r="N2546" s="97">
        <v>738380.01839999994</v>
      </c>
      <c r="O2546" s="97">
        <v>53.380376419999997</v>
      </c>
      <c r="P2546" s="97">
        <v>-6.0951507290000002</v>
      </c>
    </row>
    <row r="2547" spans="1:16" x14ac:dyDescent="0.3">
      <c r="A2547" s="97" t="s">
        <v>12026</v>
      </c>
      <c r="B2547" s="97" t="s">
        <v>12027</v>
      </c>
      <c r="C2547" s="97" t="s">
        <v>12027</v>
      </c>
      <c r="D2547" s="97" t="s">
        <v>12028</v>
      </c>
      <c r="E2547" s="97" t="s">
        <v>2831</v>
      </c>
      <c r="F2547" s="97"/>
      <c r="G2547" s="97"/>
      <c r="H2547" s="97" t="s">
        <v>203</v>
      </c>
      <c r="I2547" s="97" t="s">
        <v>12029</v>
      </c>
      <c r="J2547" s="97" t="s">
        <v>205</v>
      </c>
      <c r="K2547" s="97">
        <v>279164.01</v>
      </c>
      <c r="L2547" s="97">
        <v>214269.56400000001</v>
      </c>
      <c r="M2547" s="97">
        <v>679097.76029999997</v>
      </c>
      <c r="N2547" s="97">
        <v>714300.38639999996</v>
      </c>
      <c r="O2547" s="97">
        <v>53.173294540000001</v>
      </c>
      <c r="P2547" s="97">
        <v>-6.8168711899999996</v>
      </c>
    </row>
    <row r="2548" spans="1:16" x14ac:dyDescent="0.3">
      <c r="A2548" s="97" t="s">
        <v>12030</v>
      </c>
      <c r="B2548" s="97" t="s">
        <v>12031</v>
      </c>
      <c r="C2548" s="97" t="s">
        <v>12032</v>
      </c>
      <c r="D2548" s="97" t="s">
        <v>12033</v>
      </c>
      <c r="E2548" s="97" t="s">
        <v>611</v>
      </c>
      <c r="F2548" s="97" t="s">
        <v>12034</v>
      </c>
      <c r="G2548" s="97"/>
      <c r="H2548" s="97" t="s">
        <v>612</v>
      </c>
      <c r="I2548" s="97" t="s">
        <v>12035</v>
      </c>
      <c r="J2548" s="97" t="s">
        <v>614</v>
      </c>
      <c r="K2548" s="97">
        <v>139942.875</v>
      </c>
      <c r="L2548" s="97">
        <v>187584.06299999999</v>
      </c>
      <c r="M2548" s="97">
        <v>539906.47250000003</v>
      </c>
      <c r="N2548" s="97">
        <v>687621.38069999998</v>
      </c>
      <c r="O2548" s="97">
        <v>52.936033760000001</v>
      </c>
      <c r="P2548" s="97">
        <v>-8.8939354779999995</v>
      </c>
    </row>
    <row r="2549" spans="1:16" x14ac:dyDescent="0.3">
      <c r="A2549" s="97" t="s">
        <v>12036</v>
      </c>
      <c r="B2549" s="97" t="s">
        <v>12037</v>
      </c>
      <c r="C2549" s="97" t="s">
        <v>12038</v>
      </c>
      <c r="D2549" s="97" t="s">
        <v>12039</v>
      </c>
      <c r="E2549" s="97" t="s">
        <v>10409</v>
      </c>
      <c r="F2549" s="97"/>
      <c r="G2549" s="97"/>
      <c r="H2549" s="97" t="s">
        <v>612</v>
      </c>
      <c r="I2549" s="97" t="s">
        <v>12040</v>
      </c>
      <c r="J2549" s="97" t="s">
        <v>614</v>
      </c>
      <c r="K2549" s="97">
        <v>140153.739</v>
      </c>
      <c r="L2549" s="97">
        <v>161731.495</v>
      </c>
      <c r="M2549" s="97">
        <v>540117.15139999997</v>
      </c>
      <c r="N2549" s="97">
        <v>661774.38139999995</v>
      </c>
      <c r="O2549" s="97">
        <v>52.703779490000002</v>
      </c>
      <c r="P2549" s="97">
        <v>-8.8860646429999992</v>
      </c>
    </row>
    <row r="2550" spans="1:16" x14ac:dyDescent="0.3">
      <c r="A2550" s="97" t="s">
        <v>12041</v>
      </c>
      <c r="B2550" s="97" t="s">
        <v>1496</v>
      </c>
      <c r="C2550" s="97" t="s">
        <v>12042</v>
      </c>
      <c r="D2550" s="97" t="s">
        <v>12043</v>
      </c>
      <c r="E2550" s="97" t="s">
        <v>858</v>
      </c>
      <c r="F2550" s="97" t="s">
        <v>1394</v>
      </c>
      <c r="G2550" s="97"/>
      <c r="H2550" s="97" t="s">
        <v>334</v>
      </c>
      <c r="I2550" s="97" t="s">
        <v>12044</v>
      </c>
      <c r="J2550" s="97" t="s">
        <v>336</v>
      </c>
      <c r="K2550" s="97">
        <v>208013.109</v>
      </c>
      <c r="L2550" s="97">
        <v>290107.125</v>
      </c>
      <c r="M2550" s="97">
        <v>607962.59129999997</v>
      </c>
      <c r="N2550" s="97">
        <v>790121.98809999996</v>
      </c>
      <c r="O2550" s="97">
        <v>53.860492059999999</v>
      </c>
      <c r="P2550" s="97">
        <v>-7.8789566539999996</v>
      </c>
    </row>
    <row r="2551" spans="1:16" x14ac:dyDescent="0.3">
      <c r="A2551" s="97" t="s">
        <v>12045</v>
      </c>
      <c r="B2551" s="97" t="s">
        <v>12046</v>
      </c>
      <c r="C2551" s="97" t="s">
        <v>12047</v>
      </c>
      <c r="D2551" s="97" t="s">
        <v>12048</v>
      </c>
      <c r="E2551" s="97" t="s">
        <v>12049</v>
      </c>
      <c r="F2551" s="97" t="s">
        <v>8114</v>
      </c>
      <c r="G2551" s="97" t="s">
        <v>8115</v>
      </c>
      <c r="H2551" s="97" t="s">
        <v>175</v>
      </c>
      <c r="I2551" s="97" t="s">
        <v>12050</v>
      </c>
      <c r="J2551" s="97" t="s">
        <v>184</v>
      </c>
      <c r="K2551" s="97">
        <v>308738.027</v>
      </c>
      <c r="L2551" s="97">
        <v>229724.34099999999</v>
      </c>
      <c r="M2551" s="97">
        <v>708665.48899999994</v>
      </c>
      <c r="N2551" s="97">
        <v>729751.67660000001</v>
      </c>
      <c r="O2551" s="97">
        <v>53.306888399999998</v>
      </c>
      <c r="P2551" s="97">
        <v>-6.3695035630000003</v>
      </c>
    </row>
    <row r="2552" spans="1:16" x14ac:dyDescent="0.3">
      <c r="A2552" s="97" t="s">
        <v>12051</v>
      </c>
      <c r="B2552" s="97" t="s">
        <v>12052</v>
      </c>
      <c r="C2552" s="97" t="s">
        <v>12052</v>
      </c>
      <c r="D2552" s="97" t="s">
        <v>12053</v>
      </c>
      <c r="E2552" s="97" t="s">
        <v>9231</v>
      </c>
      <c r="F2552" s="97"/>
      <c r="G2552" s="97"/>
      <c r="H2552" s="97" t="s">
        <v>138</v>
      </c>
      <c r="I2552" s="97" t="s">
        <v>12054</v>
      </c>
      <c r="J2552" s="97" t="s">
        <v>140</v>
      </c>
      <c r="K2552" s="97">
        <v>110026.94500000001</v>
      </c>
      <c r="L2552" s="97">
        <v>42223.546999999999</v>
      </c>
      <c r="M2552" s="97">
        <v>509996.19469999999</v>
      </c>
      <c r="N2552" s="97">
        <v>542292.3406</v>
      </c>
      <c r="O2552" s="97">
        <v>51.625903319999999</v>
      </c>
      <c r="P2552" s="97">
        <v>-9.299971888</v>
      </c>
    </row>
    <row r="2553" spans="1:16" x14ac:dyDescent="0.3">
      <c r="A2553" s="97" t="s">
        <v>12055</v>
      </c>
      <c r="B2553" s="97" t="s">
        <v>12056</v>
      </c>
      <c r="C2553" s="97" t="s">
        <v>12056</v>
      </c>
      <c r="D2553" s="97" t="s">
        <v>12057</v>
      </c>
      <c r="E2553" s="97" t="s">
        <v>729</v>
      </c>
      <c r="F2553" s="97" t="s">
        <v>611</v>
      </c>
      <c r="G2553" s="97"/>
      <c r="H2553" s="97" t="s">
        <v>612</v>
      </c>
      <c r="I2553" s="97" t="s">
        <v>12058</v>
      </c>
      <c r="J2553" s="97" t="s">
        <v>614</v>
      </c>
      <c r="K2553" s="97">
        <v>133158.27799999999</v>
      </c>
      <c r="L2553" s="97">
        <v>177849.28599999999</v>
      </c>
      <c r="M2553" s="97">
        <v>533123.28460000001</v>
      </c>
      <c r="N2553" s="97">
        <v>677888.73770000006</v>
      </c>
      <c r="O2553" s="97">
        <v>52.847771880000003</v>
      </c>
      <c r="P2553" s="97">
        <v>-8.9928240689999992</v>
      </c>
    </row>
    <row r="2554" spans="1:16" x14ac:dyDescent="0.3">
      <c r="A2554" s="97" t="s">
        <v>12059</v>
      </c>
      <c r="B2554" s="97" t="s">
        <v>12060</v>
      </c>
      <c r="C2554" s="97" t="s">
        <v>10883</v>
      </c>
      <c r="D2554" s="97" t="s">
        <v>6758</v>
      </c>
      <c r="E2554" s="97" t="s">
        <v>245</v>
      </c>
      <c r="F2554" s="97" t="s">
        <v>246</v>
      </c>
      <c r="G2554" s="97"/>
      <c r="H2554" s="97" t="s">
        <v>247</v>
      </c>
      <c r="I2554" s="97" t="s">
        <v>12061</v>
      </c>
      <c r="J2554" s="97" t="s">
        <v>249</v>
      </c>
      <c r="K2554" s="97">
        <v>289679.21899999998</v>
      </c>
      <c r="L2554" s="97">
        <v>265797.65600000002</v>
      </c>
      <c r="M2554" s="97">
        <v>689610.97840000002</v>
      </c>
      <c r="N2554" s="97">
        <v>765817.32149999996</v>
      </c>
      <c r="O2554" s="97">
        <v>53.634475530000003</v>
      </c>
      <c r="P2554" s="97">
        <v>-6.6450326530000003</v>
      </c>
    </row>
    <row r="2555" spans="1:16" x14ac:dyDescent="0.3">
      <c r="A2555" s="97" t="s">
        <v>12062</v>
      </c>
      <c r="B2555" s="97" t="s">
        <v>12063</v>
      </c>
      <c r="C2555" s="97" t="s">
        <v>12064</v>
      </c>
      <c r="D2555" s="97" t="s">
        <v>12065</v>
      </c>
      <c r="E2555" s="97" t="s">
        <v>12066</v>
      </c>
      <c r="F2555" s="97" t="s">
        <v>12067</v>
      </c>
      <c r="G2555" s="97" t="s">
        <v>8115</v>
      </c>
      <c r="H2555" s="97" t="s">
        <v>175</v>
      </c>
      <c r="I2555" s="97" t="s">
        <v>12068</v>
      </c>
      <c r="J2555" s="97" t="s">
        <v>184</v>
      </c>
      <c r="K2555" s="97">
        <v>310837.91700000002</v>
      </c>
      <c r="L2555" s="97">
        <v>226868.11900000001</v>
      </c>
      <c r="M2555" s="97">
        <v>710764.91150000005</v>
      </c>
      <c r="N2555" s="97">
        <v>726896.0588</v>
      </c>
      <c r="O2555" s="97">
        <v>53.28080112</v>
      </c>
      <c r="P2555" s="97">
        <v>-6.3390123300000001</v>
      </c>
    </row>
    <row r="2556" spans="1:16" x14ac:dyDescent="0.3">
      <c r="A2556" s="97" t="s">
        <v>12069</v>
      </c>
      <c r="B2556" s="97" t="s">
        <v>12070</v>
      </c>
      <c r="C2556" s="97" t="s">
        <v>12071</v>
      </c>
      <c r="D2556" s="97" t="s">
        <v>12072</v>
      </c>
      <c r="E2556" s="97" t="s">
        <v>12073</v>
      </c>
      <c r="F2556" s="97" t="s">
        <v>10098</v>
      </c>
      <c r="G2556" s="97" t="s">
        <v>10099</v>
      </c>
      <c r="H2556" s="97" t="s">
        <v>175</v>
      </c>
      <c r="I2556" s="97" t="s">
        <v>12074</v>
      </c>
      <c r="J2556" s="97" t="s">
        <v>184</v>
      </c>
      <c r="K2556" s="97">
        <v>306572.57699999999</v>
      </c>
      <c r="L2556" s="97">
        <v>231873.19500000001</v>
      </c>
      <c r="M2556" s="97">
        <v>706500.51690000005</v>
      </c>
      <c r="N2556" s="97">
        <v>731900.07920000004</v>
      </c>
      <c r="O2556" s="97">
        <v>53.32662801</v>
      </c>
      <c r="P2556" s="97">
        <v>-6.4012531590000004</v>
      </c>
    </row>
    <row r="2557" spans="1:16" x14ac:dyDescent="0.3">
      <c r="A2557" s="97" t="s">
        <v>12075</v>
      </c>
      <c r="B2557" s="97" t="s">
        <v>12076</v>
      </c>
      <c r="C2557" s="97" t="s">
        <v>12077</v>
      </c>
      <c r="D2557" s="97" t="s">
        <v>12078</v>
      </c>
      <c r="E2557" s="97" t="s">
        <v>12079</v>
      </c>
      <c r="F2557" s="97" t="s">
        <v>307</v>
      </c>
      <c r="G2557" s="97"/>
      <c r="H2557" s="97" t="s">
        <v>307</v>
      </c>
      <c r="I2557" s="97" t="s">
        <v>12080</v>
      </c>
      <c r="J2557" s="97" t="s">
        <v>315</v>
      </c>
      <c r="K2557" s="97">
        <v>133419.891</v>
      </c>
      <c r="L2557" s="97">
        <v>225308.32800000001</v>
      </c>
      <c r="M2557" s="97">
        <v>533385.09719999996</v>
      </c>
      <c r="N2557" s="97">
        <v>725337.55260000005</v>
      </c>
      <c r="O2557" s="97">
        <v>53.274179670000002</v>
      </c>
      <c r="P2557" s="97">
        <v>-8.9987514799999992</v>
      </c>
    </row>
    <row r="2558" spans="1:16" x14ac:dyDescent="0.3">
      <c r="A2558" s="97" t="s">
        <v>12081</v>
      </c>
      <c r="B2558" s="97" t="s">
        <v>11768</v>
      </c>
      <c r="C2558" s="97" t="s">
        <v>11768</v>
      </c>
      <c r="D2558" s="97" t="s">
        <v>12082</v>
      </c>
      <c r="E2558" s="97" t="s">
        <v>5780</v>
      </c>
      <c r="F2558" s="97" t="s">
        <v>380</v>
      </c>
      <c r="G2558" s="97"/>
      <c r="H2558" s="97" t="s">
        <v>381</v>
      </c>
      <c r="I2558" s="97" t="s">
        <v>12083</v>
      </c>
      <c r="J2558" s="97" t="s">
        <v>383</v>
      </c>
      <c r="K2558" s="97">
        <v>238996.07800000001</v>
      </c>
      <c r="L2558" s="97">
        <v>293076.625</v>
      </c>
      <c r="M2558" s="97">
        <v>638938.90119999996</v>
      </c>
      <c r="N2558" s="97">
        <v>793090.68310000002</v>
      </c>
      <c r="O2558" s="97">
        <v>53.885769099999997</v>
      </c>
      <c r="P2558" s="97">
        <v>-7.4077101089999999</v>
      </c>
    </row>
    <row r="2559" spans="1:16" x14ac:dyDescent="0.3">
      <c r="A2559" s="97" t="s">
        <v>12084</v>
      </c>
      <c r="B2559" s="97" t="s">
        <v>12085</v>
      </c>
      <c r="C2559" s="97" t="s">
        <v>12086</v>
      </c>
      <c r="D2559" s="97" t="s">
        <v>12087</v>
      </c>
      <c r="E2559" s="97" t="s">
        <v>12088</v>
      </c>
      <c r="F2559" s="97" t="s">
        <v>10098</v>
      </c>
      <c r="G2559" s="97" t="s">
        <v>10099</v>
      </c>
      <c r="H2559" s="97" t="s">
        <v>175</v>
      </c>
      <c r="I2559" s="97" t="s">
        <v>12089</v>
      </c>
      <c r="J2559" s="97" t="s">
        <v>184</v>
      </c>
      <c r="K2559" s="97">
        <v>306569.527</v>
      </c>
      <c r="L2559" s="97">
        <v>233017.92</v>
      </c>
      <c r="M2559" s="97">
        <v>706497.47360000003</v>
      </c>
      <c r="N2559" s="97">
        <v>733044.55759999994</v>
      </c>
      <c r="O2559" s="97">
        <v>53.336909980000001</v>
      </c>
      <c r="P2559" s="97">
        <v>-6.4009142810000004</v>
      </c>
    </row>
    <row r="2560" spans="1:16" x14ac:dyDescent="0.3">
      <c r="A2560" s="97" t="s">
        <v>12090</v>
      </c>
      <c r="B2560" s="97" t="s">
        <v>1560</v>
      </c>
      <c r="C2560" s="97" t="s">
        <v>12091</v>
      </c>
      <c r="D2560" s="97" t="s">
        <v>12092</v>
      </c>
      <c r="E2560" s="97" t="s">
        <v>12091</v>
      </c>
      <c r="F2560" s="97" t="s">
        <v>2481</v>
      </c>
      <c r="G2560" s="97" t="s">
        <v>289</v>
      </c>
      <c r="H2560" s="97" t="s">
        <v>290</v>
      </c>
      <c r="I2560" s="97" t="s">
        <v>12093</v>
      </c>
      <c r="J2560" s="97" t="s">
        <v>292</v>
      </c>
      <c r="K2560" s="97">
        <v>328154.15600000002</v>
      </c>
      <c r="L2560" s="97">
        <v>211752.92199999999</v>
      </c>
      <c r="M2560" s="97">
        <v>728077.34019999998</v>
      </c>
      <c r="N2560" s="97">
        <v>711784.02610000002</v>
      </c>
      <c r="O2560" s="97">
        <v>53.141166249999998</v>
      </c>
      <c r="P2560" s="97">
        <v>-6.0856125329999999</v>
      </c>
    </row>
    <row r="2561" spans="1:16" x14ac:dyDescent="0.3">
      <c r="A2561" s="97" t="s">
        <v>12094</v>
      </c>
      <c r="B2561" s="97" t="s">
        <v>12095</v>
      </c>
      <c r="C2561" s="97" t="s">
        <v>12095</v>
      </c>
      <c r="D2561" s="97" t="s">
        <v>12096</v>
      </c>
      <c r="E2561" s="97" t="s">
        <v>12097</v>
      </c>
      <c r="F2561" s="97" t="s">
        <v>189</v>
      </c>
      <c r="G2561" s="97" t="s">
        <v>699</v>
      </c>
      <c r="H2561" s="97" t="s">
        <v>175</v>
      </c>
      <c r="I2561" s="97" t="s">
        <v>12098</v>
      </c>
      <c r="J2561" s="97" t="s">
        <v>184</v>
      </c>
      <c r="K2561" s="97">
        <v>315215.09100000001</v>
      </c>
      <c r="L2561" s="97">
        <v>227336.93</v>
      </c>
      <c r="M2561" s="97">
        <v>715141.14509999997</v>
      </c>
      <c r="N2561" s="97">
        <v>727364.74549999996</v>
      </c>
      <c r="O2561" s="97">
        <v>53.284079490000003</v>
      </c>
      <c r="P2561" s="97">
        <v>-6.2732502979999998</v>
      </c>
    </row>
    <row r="2562" spans="1:16" x14ac:dyDescent="0.3">
      <c r="A2562" s="97" t="s">
        <v>12099</v>
      </c>
      <c r="B2562" s="97" t="s">
        <v>12100</v>
      </c>
      <c r="C2562" s="97" t="s">
        <v>12101</v>
      </c>
      <c r="D2562" s="97" t="s">
        <v>12102</v>
      </c>
      <c r="E2562" s="97" t="s">
        <v>10098</v>
      </c>
      <c r="F2562" s="97" t="s">
        <v>10099</v>
      </c>
      <c r="G2562" s="97"/>
      <c r="H2562" s="97" t="s">
        <v>175</v>
      </c>
      <c r="I2562" s="97" t="s">
        <v>12103</v>
      </c>
      <c r="J2562" s="97" t="s">
        <v>184</v>
      </c>
      <c r="K2562" s="97">
        <v>306937.62</v>
      </c>
      <c r="L2562" s="97">
        <v>233745.34700000001</v>
      </c>
      <c r="M2562" s="97">
        <v>706865.49120000005</v>
      </c>
      <c r="N2562" s="97">
        <v>733771.826</v>
      </c>
      <c r="O2562" s="97">
        <v>53.343369170000003</v>
      </c>
      <c r="P2562" s="97">
        <v>-6.3951454510000003</v>
      </c>
    </row>
    <row r="2563" spans="1:16" x14ac:dyDescent="0.3">
      <c r="A2563" s="97" t="s">
        <v>12104</v>
      </c>
      <c r="B2563" s="97" t="s">
        <v>12105</v>
      </c>
      <c r="C2563" s="97" t="s">
        <v>12106</v>
      </c>
      <c r="D2563" s="97" t="s">
        <v>12107</v>
      </c>
      <c r="E2563" s="97" t="s">
        <v>11845</v>
      </c>
      <c r="F2563" s="97" t="s">
        <v>8114</v>
      </c>
      <c r="G2563" s="97" t="s">
        <v>8115</v>
      </c>
      <c r="H2563" s="97" t="s">
        <v>175</v>
      </c>
      <c r="I2563" s="97" t="s">
        <v>12108</v>
      </c>
      <c r="J2563" s="97" t="s">
        <v>184</v>
      </c>
      <c r="K2563" s="97">
        <v>310344.717</v>
      </c>
      <c r="L2563" s="97">
        <v>228165.527</v>
      </c>
      <c r="M2563" s="97">
        <v>710271.82460000005</v>
      </c>
      <c r="N2563" s="97">
        <v>728193.1899</v>
      </c>
      <c r="O2563" s="97">
        <v>53.292556329999996</v>
      </c>
      <c r="P2563" s="97">
        <v>-6.3459530229999999</v>
      </c>
    </row>
    <row r="2564" spans="1:16" x14ac:dyDescent="0.3">
      <c r="A2564" s="97" t="s">
        <v>12109</v>
      </c>
      <c r="B2564" s="97" t="s">
        <v>12110</v>
      </c>
      <c r="C2564" s="97" t="s">
        <v>12111</v>
      </c>
      <c r="D2564" s="97" t="s">
        <v>12112</v>
      </c>
      <c r="E2564" s="97" t="s">
        <v>12113</v>
      </c>
      <c r="F2564" s="97" t="s">
        <v>8114</v>
      </c>
      <c r="G2564" s="97" t="s">
        <v>8115</v>
      </c>
      <c r="H2564" s="97" t="s">
        <v>175</v>
      </c>
      <c r="I2564" s="97" t="s">
        <v>11908</v>
      </c>
      <c r="J2564" s="97" t="s">
        <v>184</v>
      </c>
      <c r="K2564" s="97">
        <v>310697.109</v>
      </c>
      <c r="L2564" s="97">
        <v>228468.85</v>
      </c>
      <c r="M2564" s="97">
        <v>710624.14229999995</v>
      </c>
      <c r="N2564" s="97">
        <v>728496.44570000004</v>
      </c>
      <c r="O2564" s="97">
        <v>53.295207159999997</v>
      </c>
      <c r="P2564" s="97">
        <v>-6.3405651780000003</v>
      </c>
    </row>
    <row r="2565" spans="1:16" x14ac:dyDescent="0.3">
      <c r="A2565" s="97" t="s">
        <v>12114</v>
      </c>
      <c r="B2565" s="97" t="s">
        <v>12115</v>
      </c>
      <c r="C2565" s="97" t="s">
        <v>12116</v>
      </c>
      <c r="D2565" s="97" t="s">
        <v>12115</v>
      </c>
      <c r="E2565" s="97" t="s">
        <v>12117</v>
      </c>
      <c r="F2565" s="97" t="s">
        <v>1751</v>
      </c>
      <c r="G2565" s="97" t="s">
        <v>182</v>
      </c>
      <c r="H2565" s="97" t="s">
        <v>175</v>
      </c>
      <c r="I2565" s="97" t="s">
        <v>12118</v>
      </c>
      <c r="J2565" s="97" t="s">
        <v>177</v>
      </c>
      <c r="K2565" s="97">
        <v>323930.90600000002</v>
      </c>
      <c r="L2565" s="97">
        <v>244806.32800000001</v>
      </c>
      <c r="M2565" s="97">
        <v>723855.17539999995</v>
      </c>
      <c r="N2565" s="97">
        <v>744830.33380000002</v>
      </c>
      <c r="O2565" s="97">
        <v>53.4389951</v>
      </c>
      <c r="P2565" s="97">
        <v>-6.1358037870000004</v>
      </c>
    </row>
    <row r="2566" spans="1:16" x14ac:dyDescent="0.3">
      <c r="A2566" s="97" t="s">
        <v>12119</v>
      </c>
      <c r="B2566" s="97" t="s">
        <v>12120</v>
      </c>
      <c r="C2566" s="97" t="s">
        <v>12121</v>
      </c>
      <c r="D2566" s="97" t="s">
        <v>12122</v>
      </c>
      <c r="E2566" s="97" t="s">
        <v>12123</v>
      </c>
      <c r="F2566" s="97" t="s">
        <v>8114</v>
      </c>
      <c r="G2566" s="97" t="s">
        <v>8115</v>
      </c>
      <c r="H2566" s="97" t="s">
        <v>175</v>
      </c>
      <c r="I2566" s="97" t="s">
        <v>12124</v>
      </c>
      <c r="J2566" s="97" t="s">
        <v>184</v>
      </c>
      <c r="K2566" s="97">
        <v>307290.58</v>
      </c>
      <c r="L2566" s="97">
        <v>226972.84400000001</v>
      </c>
      <c r="M2566" s="97">
        <v>707218.33920000005</v>
      </c>
      <c r="N2566" s="97">
        <v>727000.78009999997</v>
      </c>
      <c r="O2566" s="97">
        <v>53.282470590000003</v>
      </c>
      <c r="P2566" s="97">
        <v>-6.3921367140000003</v>
      </c>
    </row>
    <row r="2567" spans="1:16" x14ac:dyDescent="0.3">
      <c r="A2567" s="97" t="s">
        <v>12125</v>
      </c>
      <c r="B2567" s="97" t="s">
        <v>12126</v>
      </c>
      <c r="C2567" s="97" t="s">
        <v>12127</v>
      </c>
      <c r="D2567" s="97" t="s">
        <v>12128</v>
      </c>
      <c r="E2567" s="97" t="s">
        <v>11603</v>
      </c>
      <c r="F2567" s="97" t="s">
        <v>10875</v>
      </c>
      <c r="G2567" s="97" t="s">
        <v>883</v>
      </c>
      <c r="H2567" s="97" t="s">
        <v>175</v>
      </c>
      <c r="I2567" s="97" t="s">
        <v>12129</v>
      </c>
      <c r="J2567" s="97" t="s">
        <v>198</v>
      </c>
      <c r="K2567" s="97">
        <v>314988.91100000002</v>
      </c>
      <c r="L2567" s="97">
        <v>240390.916</v>
      </c>
      <c r="M2567" s="97">
        <v>714915.08319999999</v>
      </c>
      <c r="N2567" s="97">
        <v>740415.92050000001</v>
      </c>
      <c r="O2567" s="97">
        <v>53.401365290000001</v>
      </c>
      <c r="P2567" s="97">
        <v>-6.2719039990000001</v>
      </c>
    </row>
    <row r="2568" spans="1:16" x14ac:dyDescent="0.3">
      <c r="A2568" s="97" t="s">
        <v>12130</v>
      </c>
      <c r="B2568" s="97" t="s">
        <v>12131</v>
      </c>
      <c r="C2568" s="97" t="s">
        <v>12131</v>
      </c>
      <c r="D2568" s="97" t="s">
        <v>12132</v>
      </c>
      <c r="E2568" s="97" t="s">
        <v>12133</v>
      </c>
      <c r="F2568" s="97" t="s">
        <v>12134</v>
      </c>
      <c r="G2568" s="97"/>
      <c r="H2568" s="97" t="s">
        <v>290</v>
      </c>
      <c r="I2568" s="97" t="s">
        <v>12135</v>
      </c>
      <c r="J2568" s="97" t="s">
        <v>292</v>
      </c>
      <c r="K2568" s="97">
        <v>326772.89500000002</v>
      </c>
      <c r="L2568" s="97">
        <v>217397.65900000001</v>
      </c>
      <c r="M2568" s="97">
        <v>726696.40670000005</v>
      </c>
      <c r="N2568" s="97">
        <v>717427.55440000002</v>
      </c>
      <c r="O2568" s="97">
        <v>53.192187939999997</v>
      </c>
      <c r="P2568" s="97">
        <v>-6.1040074229999997</v>
      </c>
    </row>
    <row r="2569" spans="1:16" x14ac:dyDescent="0.3">
      <c r="A2569" s="97" t="s">
        <v>12136</v>
      </c>
      <c r="B2569" s="97" t="s">
        <v>12137</v>
      </c>
      <c r="C2569" s="97" t="s">
        <v>12138</v>
      </c>
      <c r="D2569" s="97" t="s">
        <v>4161</v>
      </c>
      <c r="E2569" s="97" t="s">
        <v>540</v>
      </c>
      <c r="F2569" s="97" t="s">
        <v>540</v>
      </c>
      <c r="G2569" s="97"/>
      <c r="H2569" s="97" t="s">
        <v>540</v>
      </c>
      <c r="I2569" s="97" t="s">
        <v>12139</v>
      </c>
      <c r="J2569" s="97" t="s">
        <v>1143</v>
      </c>
      <c r="K2569" s="97">
        <v>157849.78099999999</v>
      </c>
      <c r="L2569" s="97">
        <v>156726.75</v>
      </c>
      <c r="M2569" s="97">
        <v>557809.35439999995</v>
      </c>
      <c r="N2569" s="97">
        <v>656770.6189</v>
      </c>
      <c r="O2569" s="97">
        <v>52.660475959999999</v>
      </c>
      <c r="P2569" s="97">
        <v>-8.6236591150000006</v>
      </c>
    </row>
    <row r="2570" spans="1:16" x14ac:dyDescent="0.3">
      <c r="A2570" s="97" t="s">
        <v>12140</v>
      </c>
      <c r="B2570" s="97" t="s">
        <v>12141</v>
      </c>
      <c r="C2570" s="97" t="s">
        <v>12142</v>
      </c>
      <c r="D2570" s="97" t="s">
        <v>12143</v>
      </c>
      <c r="E2570" s="97" t="s">
        <v>12144</v>
      </c>
      <c r="F2570" s="97"/>
      <c r="G2570" s="97"/>
      <c r="H2570" s="97" t="s">
        <v>175</v>
      </c>
      <c r="I2570" s="97" t="s">
        <v>12145</v>
      </c>
      <c r="J2570" s="97" t="s">
        <v>198</v>
      </c>
      <c r="K2570" s="97">
        <v>312484.53600000002</v>
      </c>
      <c r="L2570" s="97">
        <v>233948.16899999999</v>
      </c>
      <c r="M2570" s="97">
        <v>712411.21340000001</v>
      </c>
      <c r="N2570" s="97">
        <v>733974.57479999994</v>
      </c>
      <c r="O2570" s="97">
        <v>53.344041689999997</v>
      </c>
      <c r="P2570" s="97">
        <v>-6.3118291559999999</v>
      </c>
    </row>
    <row r="2571" spans="1:16" x14ac:dyDescent="0.3">
      <c r="A2571" s="97" t="s">
        <v>12146</v>
      </c>
      <c r="B2571" s="97" t="s">
        <v>12147</v>
      </c>
      <c r="C2571" s="97" t="s">
        <v>12148</v>
      </c>
      <c r="D2571" s="97" t="s">
        <v>12149</v>
      </c>
      <c r="E2571" s="97" t="s">
        <v>12150</v>
      </c>
      <c r="F2571" s="97" t="s">
        <v>10098</v>
      </c>
      <c r="G2571" s="97" t="s">
        <v>10099</v>
      </c>
      <c r="H2571" s="97" t="s">
        <v>175</v>
      </c>
      <c r="I2571" s="97" t="s">
        <v>12151</v>
      </c>
      <c r="J2571" s="97" t="s">
        <v>184</v>
      </c>
      <c r="K2571" s="97">
        <v>305111.06</v>
      </c>
      <c r="L2571" s="97">
        <v>231055.11300000001</v>
      </c>
      <c r="M2571" s="97">
        <v>705039.31039999996</v>
      </c>
      <c r="N2571" s="97">
        <v>731082.18119999999</v>
      </c>
      <c r="O2571" s="97">
        <v>53.319572219999998</v>
      </c>
      <c r="P2571" s="97">
        <v>-6.423450002</v>
      </c>
    </row>
    <row r="2572" spans="1:16" x14ac:dyDescent="0.3">
      <c r="A2572" s="97" t="s">
        <v>12152</v>
      </c>
      <c r="B2572" s="97" t="s">
        <v>12153</v>
      </c>
      <c r="C2572" s="97" t="s">
        <v>12154</v>
      </c>
      <c r="D2572" s="97" t="s">
        <v>12155</v>
      </c>
      <c r="E2572" s="97" t="s">
        <v>1610</v>
      </c>
      <c r="F2572" s="97" t="s">
        <v>436</v>
      </c>
      <c r="G2572" s="97"/>
      <c r="H2572" s="97" t="s">
        <v>437</v>
      </c>
      <c r="I2572" s="97" t="s">
        <v>12156</v>
      </c>
      <c r="J2572" s="97" t="s">
        <v>439</v>
      </c>
      <c r="K2572" s="97">
        <v>216128.34599999999</v>
      </c>
      <c r="L2572" s="97">
        <v>412003.435</v>
      </c>
      <c r="M2572" s="97">
        <v>616076.72770000005</v>
      </c>
      <c r="N2572" s="97">
        <v>911991.99080000003</v>
      </c>
      <c r="O2572" s="97">
        <v>54.955336029999998</v>
      </c>
      <c r="P2572" s="97">
        <v>-7.7490113120000004</v>
      </c>
    </row>
    <row r="2573" spans="1:16" x14ac:dyDescent="0.3">
      <c r="A2573" s="97" t="s">
        <v>12157</v>
      </c>
      <c r="B2573" s="97" t="s">
        <v>12158</v>
      </c>
      <c r="C2573" s="97" t="s">
        <v>12159</v>
      </c>
      <c r="D2573" s="97" t="s">
        <v>12160</v>
      </c>
      <c r="E2573" s="97" t="s">
        <v>8824</v>
      </c>
      <c r="F2573" s="97" t="s">
        <v>883</v>
      </c>
      <c r="G2573" s="97"/>
      <c r="H2573" s="97" t="s">
        <v>175</v>
      </c>
      <c r="I2573" s="97" t="s">
        <v>12161</v>
      </c>
      <c r="J2573" s="97" t="s">
        <v>198</v>
      </c>
      <c r="K2573" s="97">
        <v>311968.27</v>
      </c>
      <c r="L2573" s="97">
        <v>238395.946</v>
      </c>
      <c r="M2573" s="97">
        <v>711895.08230000001</v>
      </c>
      <c r="N2573" s="97">
        <v>738421.39630000002</v>
      </c>
      <c r="O2573" s="97">
        <v>53.384096980000002</v>
      </c>
      <c r="P2573" s="97">
        <v>-6.3180037789999997</v>
      </c>
    </row>
    <row r="2574" spans="1:16" x14ac:dyDescent="0.3">
      <c r="A2574" s="97" t="s">
        <v>12162</v>
      </c>
      <c r="B2574" s="97" t="s">
        <v>12163</v>
      </c>
      <c r="C2574" s="97" t="s">
        <v>12164</v>
      </c>
      <c r="D2574" s="97" t="s">
        <v>4935</v>
      </c>
      <c r="E2574" s="97" t="s">
        <v>137</v>
      </c>
      <c r="F2574" s="97"/>
      <c r="G2574" s="97"/>
      <c r="H2574" s="97" t="s">
        <v>138</v>
      </c>
      <c r="I2574" s="97" t="s">
        <v>12165</v>
      </c>
      <c r="J2574" s="97" t="s">
        <v>140</v>
      </c>
      <c r="K2574" s="97">
        <v>135259.75</v>
      </c>
      <c r="L2574" s="97">
        <v>54220.160000000003</v>
      </c>
      <c r="M2574" s="97">
        <v>535223.63170000003</v>
      </c>
      <c r="N2574" s="97">
        <v>554286.23149999999</v>
      </c>
      <c r="O2574" s="97">
        <v>51.73717611</v>
      </c>
      <c r="P2574" s="97">
        <v>-8.9378862849999994</v>
      </c>
    </row>
    <row r="2575" spans="1:16" x14ac:dyDescent="0.3">
      <c r="A2575" s="97" t="s">
        <v>12166</v>
      </c>
      <c r="B2575" s="97" t="s">
        <v>12167</v>
      </c>
      <c r="C2575" s="97" t="s">
        <v>12168</v>
      </c>
      <c r="D2575" s="97" t="s">
        <v>12168</v>
      </c>
      <c r="E2575" s="97" t="s">
        <v>1154</v>
      </c>
      <c r="F2575" s="97"/>
      <c r="G2575" s="97"/>
      <c r="H2575" s="97" t="s">
        <v>381</v>
      </c>
      <c r="I2575" s="97" t="s">
        <v>12169</v>
      </c>
      <c r="J2575" s="97" t="s">
        <v>383</v>
      </c>
      <c r="K2575" s="97">
        <v>246883.78099999999</v>
      </c>
      <c r="L2575" s="97">
        <v>292071.56300000002</v>
      </c>
      <c r="M2575" s="97">
        <v>646824.8996</v>
      </c>
      <c r="N2575" s="97">
        <v>792085.79570000002</v>
      </c>
      <c r="O2575" s="97">
        <v>53.876088070000002</v>
      </c>
      <c r="P2575" s="97">
        <v>-7.2879209600000001</v>
      </c>
    </row>
    <row r="2576" spans="1:16" x14ac:dyDescent="0.3">
      <c r="A2576" s="97" t="s">
        <v>12170</v>
      </c>
      <c r="B2576" s="97" t="s">
        <v>12171</v>
      </c>
      <c r="C2576" s="97" t="s">
        <v>12171</v>
      </c>
      <c r="D2576" s="97" t="s">
        <v>12172</v>
      </c>
      <c r="E2576" s="97" t="s">
        <v>506</v>
      </c>
      <c r="F2576" s="97" t="s">
        <v>202</v>
      </c>
      <c r="G2576" s="97"/>
      <c r="H2576" s="97" t="s">
        <v>203</v>
      </c>
      <c r="I2576" s="97" t="s">
        <v>12173</v>
      </c>
      <c r="J2576" s="97" t="s">
        <v>205</v>
      </c>
      <c r="K2576" s="97">
        <v>289971.18099999998</v>
      </c>
      <c r="L2576" s="97">
        <v>218828.41699999999</v>
      </c>
      <c r="M2576" s="97">
        <v>689902.62760000001</v>
      </c>
      <c r="N2576" s="97">
        <v>718858.1997</v>
      </c>
      <c r="O2576" s="97">
        <v>53.212530549999997</v>
      </c>
      <c r="P2576" s="97">
        <v>-6.6540177979999999</v>
      </c>
    </row>
    <row r="2577" spans="1:16" x14ac:dyDescent="0.3">
      <c r="A2577" s="97" t="s">
        <v>12174</v>
      </c>
      <c r="B2577" s="97" t="s">
        <v>12175</v>
      </c>
      <c r="C2577" s="97" t="s">
        <v>12176</v>
      </c>
      <c r="D2577" s="97" t="s">
        <v>12177</v>
      </c>
      <c r="E2577" s="97" t="s">
        <v>418</v>
      </c>
      <c r="F2577" s="97" t="s">
        <v>224</v>
      </c>
      <c r="G2577" s="97"/>
      <c r="H2577" s="97" t="s">
        <v>225</v>
      </c>
      <c r="I2577" s="97" t="s">
        <v>12178</v>
      </c>
      <c r="J2577" s="97" t="s">
        <v>227</v>
      </c>
      <c r="K2577" s="97">
        <v>306680.61800000002</v>
      </c>
      <c r="L2577" s="97">
        <v>306324.55200000003</v>
      </c>
      <c r="M2577" s="97">
        <v>706608.93039999995</v>
      </c>
      <c r="N2577" s="97">
        <v>806335.39580000006</v>
      </c>
      <c r="O2577" s="97">
        <v>53.995250220000003</v>
      </c>
      <c r="P2577" s="97">
        <v>-6.3740886149999998</v>
      </c>
    </row>
    <row r="2578" spans="1:16" x14ac:dyDescent="0.3">
      <c r="A2578" s="97" t="s">
        <v>12179</v>
      </c>
      <c r="B2578" s="97" t="s">
        <v>12180</v>
      </c>
      <c r="C2578" s="97" t="s">
        <v>12181</v>
      </c>
      <c r="D2578" s="97" t="s">
        <v>12182</v>
      </c>
      <c r="E2578" s="97" t="s">
        <v>1216</v>
      </c>
      <c r="F2578" s="97" t="s">
        <v>289</v>
      </c>
      <c r="G2578" s="97"/>
      <c r="H2578" s="97" t="s">
        <v>290</v>
      </c>
      <c r="I2578" s="97" t="s">
        <v>12183</v>
      </c>
      <c r="J2578" s="97" t="s">
        <v>659</v>
      </c>
      <c r="K2578" s="97">
        <v>325196.79999999999</v>
      </c>
      <c r="L2578" s="97">
        <v>218320.2</v>
      </c>
      <c r="M2578" s="97">
        <v>725120.65610000002</v>
      </c>
      <c r="N2578" s="97">
        <v>718349.90500000003</v>
      </c>
      <c r="O2578" s="97">
        <v>53.200845620000003</v>
      </c>
      <c r="P2578" s="97">
        <v>-6.1272132580000003</v>
      </c>
    </row>
    <row r="2579" spans="1:16" x14ac:dyDescent="0.3">
      <c r="A2579" s="97" t="s">
        <v>12184</v>
      </c>
      <c r="B2579" s="97" t="s">
        <v>4187</v>
      </c>
      <c r="C2579" s="97" t="s">
        <v>12185</v>
      </c>
      <c r="D2579" s="97" t="s">
        <v>12186</v>
      </c>
      <c r="E2579" s="97" t="s">
        <v>3510</v>
      </c>
      <c r="F2579" s="97" t="s">
        <v>12187</v>
      </c>
      <c r="G2579" s="97" t="s">
        <v>1394</v>
      </c>
      <c r="H2579" s="97" t="s">
        <v>334</v>
      </c>
      <c r="I2579" s="97" t="s">
        <v>12188</v>
      </c>
      <c r="J2579" s="97" t="s">
        <v>336</v>
      </c>
      <c r="K2579" s="97">
        <v>217830.82800000001</v>
      </c>
      <c r="L2579" s="97">
        <v>307707.53100000002</v>
      </c>
      <c r="M2579" s="97">
        <v>617778.28890000004</v>
      </c>
      <c r="N2579" s="97">
        <v>807718.54949999996</v>
      </c>
      <c r="O2579" s="97">
        <v>54.018370300000001</v>
      </c>
      <c r="P2579" s="97">
        <v>-7.7287208029999999</v>
      </c>
    </row>
    <row r="2580" spans="1:16" x14ac:dyDescent="0.3">
      <c r="A2580" s="97" t="s">
        <v>12189</v>
      </c>
      <c r="B2580" s="97" t="s">
        <v>12190</v>
      </c>
      <c r="C2580" s="97" t="s">
        <v>12191</v>
      </c>
      <c r="D2580" s="97" t="s">
        <v>12192</v>
      </c>
      <c r="E2580" s="97" t="s">
        <v>10499</v>
      </c>
      <c r="F2580" s="97" t="s">
        <v>174</v>
      </c>
      <c r="G2580" s="97"/>
      <c r="H2580" s="97" t="s">
        <v>175</v>
      </c>
      <c r="I2580" s="97" t="s">
        <v>12193</v>
      </c>
      <c r="J2580" s="97" t="s">
        <v>177</v>
      </c>
      <c r="K2580" s="97">
        <v>306046.64399999997</v>
      </c>
      <c r="L2580" s="97">
        <v>238905.63</v>
      </c>
      <c r="M2580" s="97">
        <v>705974.73459999997</v>
      </c>
      <c r="N2580" s="97">
        <v>738931.00199999998</v>
      </c>
      <c r="O2580" s="97">
        <v>53.389895330000002</v>
      </c>
      <c r="P2580" s="97">
        <v>-6.4067881489999996</v>
      </c>
    </row>
    <row r="2581" spans="1:16" x14ac:dyDescent="0.3">
      <c r="A2581" s="97" t="s">
        <v>12194</v>
      </c>
      <c r="B2581" s="97" t="s">
        <v>12195</v>
      </c>
      <c r="C2581" s="97" t="s">
        <v>12196</v>
      </c>
      <c r="D2581" s="97" t="s">
        <v>12197</v>
      </c>
      <c r="E2581" s="97" t="s">
        <v>12198</v>
      </c>
      <c r="F2581" s="97" t="s">
        <v>11245</v>
      </c>
      <c r="G2581" s="97" t="s">
        <v>540</v>
      </c>
      <c r="H2581" s="97" t="s">
        <v>540</v>
      </c>
      <c r="I2581" s="97" t="s">
        <v>12199</v>
      </c>
      <c r="J2581" s="97" t="s">
        <v>1143</v>
      </c>
      <c r="K2581" s="97">
        <v>155979.266</v>
      </c>
      <c r="L2581" s="97">
        <v>154187.57199999999</v>
      </c>
      <c r="M2581" s="97">
        <v>555939.22860000003</v>
      </c>
      <c r="N2581" s="97">
        <v>654231.99800000002</v>
      </c>
      <c r="O2581" s="97">
        <v>52.63751165</v>
      </c>
      <c r="P2581" s="97">
        <v>-8.6509623710000003</v>
      </c>
    </row>
    <row r="2582" spans="1:16" x14ac:dyDescent="0.3">
      <c r="A2582" s="97" t="s">
        <v>12200</v>
      </c>
      <c r="B2582" s="97" t="s">
        <v>1496</v>
      </c>
      <c r="C2582" s="97" t="s">
        <v>1496</v>
      </c>
      <c r="D2582" s="97" t="s">
        <v>12201</v>
      </c>
      <c r="E2582" s="97" t="s">
        <v>12202</v>
      </c>
      <c r="F2582" s="97" t="s">
        <v>513</v>
      </c>
      <c r="G2582" s="97" t="s">
        <v>3842</v>
      </c>
      <c r="H2582" s="97" t="s">
        <v>515</v>
      </c>
      <c r="I2582" s="97" t="s">
        <v>12203</v>
      </c>
      <c r="J2582" s="97" t="s">
        <v>517</v>
      </c>
      <c r="K2582" s="97">
        <v>271172.625</v>
      </c>
      <c r="L2582" s="97">
        <v>118117.632</v>
      </c>
      <c r="M2582" s="97">
        <v>671107.58369999996</v>
      </c>
      <c r="N2582" s="97">
        <v>618169.2084</v>
      </c>
      <c r="O2582" s="97">
        <v>52.310555450000003</v>
      </c>
      <c r="P2582" s="97">
        <v>-6.9571914650000002</v>
      </c>
    </row>
    <row r="2583" spans="1:16" x14ac:dyDescent="0.3">
      <c r="A2583" s="97" t="s">
        <v>12204</v>
      </c>
      <c r="B2583" s="97" t="s">
        <v>12205</v>
      </c>
      <c r="C2583" s="97" t="s">
        <v>12206</v>
      </c>
      <c r="D2583" s="97" t="s">
        <v>12207</v>
      </c>
      <c r="E2583" s="97" t="s">
        <v>12208</v>
      </c>
      <c r="F2583" s="97" t="s">
        <v>174</v>
      </c>
      <c r="G2583" s="97"/>
      <c r="H2583" s="97" t="s">
        <v>175</v>
      </c>
      <c r="I2583" s="97" t="s">
        <v>12209</v>
      </c>
      <c r="J2583" s="97" t="s">
        <v>177</v>
      </c>
      <c r="K2583" s="97">
        <v>306414.516</v>
      </c>
      <c r="L2583" s="97">
        <v>239764.85399999999</v>
      </c>
      <c r="M2583" s="97">
        <v>706342.53189999994</v>
      </c>
      <c r="N2583" s="97">
        <v>739790.03890000004</v>
      </c>
      <c r="O2583" s="97">
        <v>53.397538470000001</v>
      </c>
      <c r="P2583" s="97">
        <v>-6.4009717989999997</v>
      </c>
    </row>
    <row r="2584" spans="1:16" x14ac:dyDescent="0.3">
      <c r="A2584" s="97" t="s">
        <v>12210</v>
      </c>
      <c r="B2584" s="97" t="s">
        <v>12211</v>
      </c>
      <c r="C2584" s="97" t="s">
        <v>12212</v>
      </c>
      <c r="D2584" s="97" t="s">
        <v>12213</v>
      </c>
      <c r="E2584" s="97" t="s">
        <v>274</v>
      </c>
      <c r="F2584" s="97" t="s">
        <v>275</v>
      </c>
      <c r="G2584" s="97"/>
      <c r="H2584" s="97" t="s">
        <v>276</v>
      </c>
      <c r="I2584" s="97" t="s">
        <v>12214</v>
      </c>
      <c r="J2584" s="97" t="s">
        <v>278</v>
      </c>
      <c r="K2584" s="97">
        <v>240036.90599999999</v>
      </c>
      <c r="L2584" s="97">
        <v>251460.266</v>
      </c>
      <c r="M2584" s="97">
        <v>639979.2831</v>
      </c>
      <c r="N2584" s="97">
        <v>751483.28480000002</v>
      </c>
      <c r="O2584" s="97">
        <v>53.511810420000003</v>
      </c>
      <c r="P2584" s="97">
        <v>-7.397251614</v>
      </c>
    </row>
    <row r="2585" spans="1:16" x14ac:dyDescent="0.3">
      <c r="A2585" s="97" t="s">
        <v>12215</v>
      </c>
      <c r="B2585" s="97" t="s">
        <v>12216</v>
      </c>
      <c r="C2585" s="97" t="s">
        <v>12216</v>
      </c>
      <c r="D2585" s="97" t="s">
        <v>3080</v>
      </c>
      <c r="E2585" s="97" t="s">
        <v>380</v>
      </c>
      <c r="F2585" s="97"/>
      <c r="G2585" s="97"/>
      <c r="H2585" s="97" t="s">
        <v>381</v>
      </c>
      <c r="I2585" s="97" t="s">
        <v>12217</v>
      </c>
      <c r="J2585" s="97" t="s">
        <v>383</v>
      </c>
      <c r="K2585" s="97">
        <v>268884.09399999998</v>
      </c>
      <c r="L2585" s="97">
        <v>285304.06300000002</v>
      </c>
      <c r="M2585" s="97">
        <v>668820.43700000003</v>
      </c>
      <c r="N2585" s="97">
        <v>785319.63659999997</v>
      </c>
      <c r="O2585" s="97">
        <v>53.812846280000002</v>
      </c>
      <c r="P2585" s="97">
        <v>-6.9549955370000003</v>
      </c>
    </row>
    <row r="2586" spans="1:16" x14ac:dyDescent="0.3">
      <c r="A2586" s="97" t="s">
        <v>12218</v>
      </c>
      <c r="B2586" s="97" t="s">
        <v>12219</v>
      </c>
      <c r="C2586" s="97" t="s">
        <v>12220</v>
      </c>
      <c r="D2586" s="97" t="s">
        <v>12221</v>
      </c>
      <c r="E2586" s="97" t="s">
        <v>11516</v>
      </c>
      <c r="F2586" s="97" t="s">
        <v>1586</v>
      </c>
      <c r="G2586" s="97"/>
      <c r="H2586" s="97" t="s">
        <v>175</v>
      </c>
      <c r="I2586" s="97" t="s">
        <v>12222</v>
      </c>
      <c r="J2586" s="97" t="s">
        <v>198</v>
      </c>
      <c r="K2586" s="97">
        <v>322485.81300000002</v>
      </c>
      <c r="L2586" s="97">
        <v>240069.20300000001</v>
      </c>
      <c r="M2586" s="97">
        <v>722410.36849999998</v>
      </c>
      <c r="N2586" s="97">
        <v>740094.23699999996</v>
      </c>
      <c r="O2586" s="97">
        <v>53.396791950000001</v>
      </c>
      <c r="P2586" s="97">
        <v>-6.15937628</v>
      </c>
    </row>
    <row r="2587" spans="1:16" x14ac:dyDescent="0.3">
      <c r="A2587" s="97" t="s">
        <v>12223</v>
      </c>
      <c r="B2587" s="97" t="s">
        <v>12224</v>
      </c>
      <c r="C2587" s="97" t="s">
        <v>12224</v>
      </c>
      <c r="D2587" s="97" t="s">
        <v>12225</v>
      </c>
      <c r="E2587" s="97" t="s">
        <v>12226</v>
      </c>
      <c r="F2587" s="97" t="s">
        <v>182</v>
      </c>
      <c r="G2587" s="97"/>
      <c r="H2587" s="97" t="s">
        <v>175</v>
      </c>
      <c r="I2587" s="97" t="s">
        <v>12227</v>
      </c>
      <c r="J2587" s="97" t="s">
        <v>659</v>
      </c>
      <c r="K2587" s="97">
        <v>324594.28100000002</v>
      </c>
      <c r="L2587" s="97">
        <v>226535.266</v>
      </c>
      <c r="M2587" s="97">
        <v>724518.31050000002</v>
      </c>
      <c r="N2587" s="97">
        <v>726563.20440000005</v>
      </c>
      <c r="O2587" s="97">
        <v>53.274761460000001</v>
      </c>
      <c r="P2587" s="97">
        <v>-6.1330153589999998</v>
      </c>
    </row>
    <row r="2588" spans="1:16" x14ac:dyDescent="0.3">
      <c r="A2588" s="97" t="s">
        <v>12228</v>
      </c>
      <c r="B2588" s="97" t="s">
        <v>12229</v>
      </c>
      <c r="C2588" s="97" t="s">
        <v>1134</v>
      </c>
      <c r="D2588" s="97" t="s">
        <v>12230</v>
      </c>
      <c r="E2588" s="97" t="s">
        <v>11994</v>
      </c>
      <c r="F2588" s="97" t="s">
        <v>8114</v>
      </c>
      <c r="G2588" s="97" t="s">
        <v>8115</v>
      </c>
      <c r="H2588" s="97" t="s">
        <v>175</v>
      </c>
      <c r="I2588" s="97" t="s">
        <v>12231</v>
      </c>
      <c r="J2588" s="97" t="s">
        <v>184</v>
      </c>
      <c r="K2588" s="97">
        <v>307327.19300000003</v>
      </c>
      <c r="L2588" s="97">
        <v>226231.95600000001</v>
      </c>
      <c r="M2588" s="97">
        <v>707254.94039999996</v>
      </c>
      <c r="N2588" s="97">
        <v>726260.05149999994</v>
      </c>
      <c r="O2588" s="97">
        <v>53.275808859999998</v>
      </c>
      <c r="P2588" s="97">
        <v>-6.3918379410000004</v>
      </c>
    </row>
    <row r="2589" spans="1:16" x14ac:dyDescent="0.3">
      <c r="A2589" s="97" t="s">
        <v>12232</v>
      </c>
      <c r="B2589" s="97" t="s">
        <v>12233</v>
      </c>
      <c r="C2589" s="97" t="s">
        <v>12233</v>
      </c>
      <c r="D2589" s="97" t="s">
        <v>12234</v>
      </c>
      <c r="E2589" s="97" t="s">
        <v>925</v>
      </c>
      <c r="F2589" s="97" t="s">
        <v>436</v>
      </c>
      <c r="G2589" s="97"/>
      <c r="H2589" s="97" t="s">
        <v>437</v>
      </c>
      <c r="I2589" s="97" t="s">
        <v>12235</v>
      </c>
      <c r="J2589" s="97" t="s">
        <v>439</v>
      </c>
      <c r="K2589" s="97">
        <v>252975.891</v>
      </c>
      <c r="L2589" s="97">
        <v>448983.65600000002</v>
      </c>
      <c r="M2589" s="97">
        <v>652916.53049999999</v>
      </c>
      <c r="N2589" s="97">
        <v>948964.04940000002</v>
      </c>
      <c r="O2589" s="97">
        <v>55.284921099999998</v>
      </c>
      <c r="P2589" s="97">
        <v>-7.1670313019999998</v>
      </c>
    </row>
    <row r="2590" spans="1:16" x14ac:dyDescent="0.3">
      <c r="A2590" s="97" t="s">
        <v>12236</v>
      </c>
      <c r="B2590" s="97" t="s">
        <v>12237</v>
      </c>
      <c r="C2590" s="97" t="s">
        <v>12237</v>
      </c>
      <c r="D2590" s="97" t="s">
        <v>12238</v>
      </c>
      <c r="E2590" s="97" t="s">
        <v>563</v>
      </c>
      <c r="F2590" s="97" t="s">
        <v>2266</v>
      </c>
      <c r="G2590" s="97" t="s">
        <v>159</v>
      </c>
      <c r="H2590" s="97" t="s">
        <v>159</v>
      </c>
      <c r="I2590" s="97" t="s">
        <v>12239</v>
      </c>
      <c r="J2590" s="97" t="s">
        <v>161</v>
      </c>
      <c r="K2590" s="97">
        <v>207398.53099999999</v>
      </c>
      <c r="L2590" s="97">
        <v>139537.484</v>
      </c>
      <c r="M2590" s="97">
        <v>607347.33920000005</v>
      </c>
      <c r="N2590" s="97">
        <v>639584.78859999997</v>
      </c>
      <c r="O2590" s="97">
        <v>52.507599650000003</v>
      </c>
      <c r="P2590" s="97">
        <v>-7.891769912</v>
      </c>
    </row>
    <row r="2591" spans="1:16" x14ac:dyDescent="0.3">
      <c r="A2591" s="97" t="s">
        <v>12240</v>
      </c>
      <c r="B2591" s="97" t="s">
        <v>1496</v>
      </c>
      <c r="C2591" s="97" t="s">
        <v>1496</v>
      </c>
      <c r="D2591" s="97" t="s">
        <v>12241</v>
      </c>
      <c r="E2591" s="97" t="s">
        <v>388</v>
      </c>
      <c r="F2591" s="97"/>
      <c r="G2591" s="97"/>
      <c r="H2591" s="97" t="s">
        <v>389</v>
      </c>
      <c r="I2591" s="97" t="s">
        <v>12242</v>
      </c>
      <c r="J2591" s="97" t="s">
        <v>391</v>
      </c>
      <c r="K2591" s="97">
        <v>199773.44699999999</v>
      </c>
      <c r="L2591" s="97">
        <v>93195.294999999998</v>
      </c>
      <c r="M2591" s="97">
        <v>599723.64769999997</v>
      </c>
      <c r="N2591" s="97">
        <v>593252.62219999998</v>
      </c>
      <c r="O2591" s="97">
        <v>52.0911914</v>
      </c>
      <c r="P2591" s="97">
        <v>-8.0040328069999997</v>
      </c>
    </row>
    <row r="2592" spans="1:16" x14ac:dyDescent="0.3">
      <c r="A2592" s="97" t="s">
        <v>12243</v>
      </c>
      <c r="B2592" s="97" t="s">
        <v>12244</v>
      </c>
      <c r="C2592" s="97" t="s">
        <v>12245</v>
      </c>
      <c r="D2592" s="97" t="s">
        <v>12246</v>
      </c>
      <c r="E2592" s="97" t="s">
        <v>12247</v>
      </c>
      <c r="F2592" s="97" t="s">
        <v>8114</v>
      </c>
      <c r="G2592" s="97" t="s">
        <v>8115</v>
      </c>
      <c r="H2592" s="97" t="s">
        <v>175</v>
      </c>
      <c r="I2592" s="97" t="s">
        <v>12248</v>
      </c>
      <c r="J2592" s="97" t="s">
        <v>184</v>
      </c>
      <c r="K2592" s="97">
        <v>308685.28399999999</v>
      </c>
      <c r="L2592" s="97">
        <v>226179.182</v>
      </c>
      <c r="M2592" s="97">
        <v>708612.73849999998</v>
      </c>
      <c r="N2592" s="97">
        <v>726207.28170000005</v>
      </c>
      <c r="O2592" s="97">
        <v>53.27505859</v>
      </c>
      <c r="P2592" s="97">
        <v>-6.3715063230000002</v>
      </c>
    </row>
    <row r="2593" spans="1:16" x14ac:dyDescent="0.3">
      <c r="A2593" s="97" t="s">
        <v>12249</v>
      </c>
      <c r="B2593" s="97" t="s">
        <v>12250</v>
      </c>
      <c r="C2593" s="97" t="s">
        <v>12251</v>
      </c>
      <c r="D2593" s="97" t="s">
        <v>11733</v>
      </c>
      <c r="E2593" s="97" t="s">
        <v>11734</v>
      </c>
      <c r="F2593" s="97" t="s">
        <v>1586</v>
      </c>
      <c r="G2593" s="97"/>
      <c r="H2593" s="97" t="s">
        <v>175</v>
      </c>
      <c r="I2593" s="97" t="s">
        <v>12252</v>
      </c>
      <c r="J2593" s="97" t="s">
        <v>198</v>
      </c>
      <c r="K2593" s="97">
        <v>320874.68800000002</v>
      </c>
      <c r="L2593" s="97">
        <v>239853.79699999999</v>
      </c>
      <c r="M2593" s="97">
        <v>720799.5895</v>
      </c>
      <c r="N2593" s="97">
        <v>739878.88589999999</v>
      </c>
      <c r="O2593" s="97">
        <v>53.395228400000001</v>
      </c>
      <c r="P2593" s="97">
        <v>-6.1836657129999999</v>
      </c>
    </row>
    <row r="2594" spans="1:16" x14ac:dyDescent="0.3">
      <c r="A2594" s="97" t="s">
        <v>12253</v>
      </c>
      <c r="B2594" s="97" t="s">
        <v>12254</v>
      </c>
      <c r="C2594" s="97" t="s">
        <v>12255</v>
      </c>
      <c r="D2594" s="97" t="s">
        <v>12256</v>
      </c>
      <c r="E2594" s="97" t="s">
        <v>9012</v>
      </c>
      <c r="F2594" s="97" t="s">
        <v>883</v>
      </c>
      <c r="G2594" s="97"/>
      <c r="H2594" s="97" t="s">
        <v>175</v>
      </c>
      <c r="I2594" s="97" t="s">
        <v>12257</v>
      </c>
      <c r="J2594" s="97" t="s">
        <v>198</v>
      </c>
      <c r="K2594" s="97">
        <v>313184.28600000002</v>
      </c>
      <c r="L2594" s="97">
        <v>238234.51300000001</v>
      </c>
      <c r="M2594" s="97">
        <v>713110.83550000004</v>
      </c>
      <c r="N2594" s="97">
        <v>738259.99159999995</v>
      </c>
      <c r="O2594" s="97">
        <v>53.382388290000002</v>
      </c>
      <c r="P2594" s="97">
        <v>-6.2997952460000004</v>
      </c>
    </row>
    <row r="2595" spans="1:16" x14ac:dyDescent="0.3">
      <c r="A2595" s="97" t="s">
        <v>12258</v>
      </c>
      <c r="B2595" s="97" t="s">
        <v>12259</v>
      </c>
      <c r="C2595" s="97" t="s">
        <v>12260</v>
      </c>
      <c r="D2595" s="97" t="s">
        <v>12261</v>
      </c>
      <c r="E2595" s="97" t="s">
        <v>12262</v>
      </c>
      <c r="F2595" s="97" t="s">
        <v>182</v>
      </c>
      <c r="G2595" s="97"/>
      <c r="H2595" s="97" t="s">
        <v>175</v>
      </c>
      <c r="I2595" s="97" t="s">
        <v>12263</v>
      </c>
      <c r="J2595" s="97" t="s">
        <v>177</v>
      </c>
      <c r="K2595" s="97">
        <v>326078.90000000002</v>
      </c>
      <c r="L2595" s="97">
        <v>255559.5</v>
      </c>
      <c r="M2595" s="97">
        <v>726002.76379999996</v>
      </c>
      <c r="N2595" s="97">
        <v>755581.1777</v>
      </c>
      <c r="O2595" s="97">
        <v>53.535048109999998</v>
      </c>
      <c r="P2595" s="97">
        <v>-6.0991852480000004</v>
      </c>
    </row>
    <row r="2596" spans="1:16" x14ac:dyDescent="0.3">
      <c r="A2596" s="97" t="s">
        <v>12264</v>
      </c>
      <c r="B2596" s="97" t="s">
        <v>12265</v>
      </c>
      <c r="C2596" s="97" t="s">
        <v>12266</v>
      </c>
      <c r="D2596" s="97" t="s">
        <v>12267</v>
      </c>
      <c r="E2596" s="97" t="s">
        <v>3379</v>
      </c>
      <c r="F2596" s="97" t="s">
        <v>182</v>
      </c>
      <c r="G2596" s="97"/>
      <c r="H2596" s="97" t="s">
        <v>175</v>
      </c>
      <c r="I2596" s="97" t="s">
        <v>12268</v>
      </c>
      <c r="J2596" s="97" t="s">
        <v>177</v>
      </c>
      <c r="K2596" s="97">
        <v>324519.875</v>
      </c>
      <c r="L2596" s="97">
        <v>260559.125</v>
      </c>
      <c r="M2596" s="97">
        <v>724444.10120000003</v>
      </c>
      <c r="N2596" s="97">
        <v>760579.73389999999</v>
      </c>
      <c r="O2596" s="97">
        <v>53.580315349999999</v>
      </c>
      <c r="P2596" s="97">
        <v>-6.1206952760000002</v>
      </c>
    </row>
    <row r="2597" spans="1:16" x14ac:dyDescent="0.3">
      <c r="A2597" s="97" t="s">
        <v>12269</v>
      </c>
      <c r="B2597" s="97" t="s">
        <v>12270</v>
      </c>
      <c r="C2597" s="97" t="s">
        <v>12271</v>
      </c>
      <c r="D2597" s="97" t="s">
        <v>12272</v>
      </c>
      <c r="E2597" s="97" t="s">
        <v>211</v>
      </c>
      <c r="F2597" s="97"/>
      <c r="G2597" s="97"/>
      <c r="H2597" s="97" t="s">
        <v>211</v>
      </c>
      <c r="I2597" s="97" t="s">
        <v>12273</v>
      </c>
      <c r="J2597" s="97" t="s">
        <v>213</v>
      </c>
      <c r="K2597" s="97">
        <v>249986.72200000001</v>
      </c>
      <c r="L2597" s="97">
        <v>156779.53099999999</v>
      </c>
      <c r="M2597" s="97">
        <v>649926.45010000002</v>
      </c>
      <c r="N2597" s="97">
        <v>656822.8933</v>
      </c>
      <c r="O2597" s="97">
        <v>52.660288899999998</v>
      </c>
      <c r="P2597" s="97">
        <v>-7.2619923899999996</v>
      </c>
    </row>
    <row r="2598" spans="1:16" x14ac:dyDescent="0.3">
      <c r="A2598" s="97" t="s">
        <v>12274</v>
      </c>
      <c r="B2598" s="97" t="s">
        <v>12275</v>
      </c>
      <c r="C2598" s="97" t="s">
        <v>12276</v>
      </c>
      <c r="D2598" s="97" t="s">
        <v>12277</v>
      </c>
      <c r="E2598" s="97" t="s">
        <v>2086</v>
      </c>
      <c r="F2598" s="97" t="s">
        <v>182</v>
      </c>
      <c r="G2598" s="97"/>
      <c r="H2598" s="97" t="s">
        <v>175</v>
      </c>
      <c r="I2598" s="97" t="s">
        <v>12278</v>
      </c>
      <c r="J2598" s="97" t="s">
        <v>177</v>
      </c>
      <c r="K2598" s="97">
        <v>321669.96399999998</v>
      </c>
      <c r="L2598" s="97">
        <v>246424.17600000001</v>
      </c>
      <c r="M2598" s="97">
        <v>721594.72900000005</v>
      </c>
      <c r="N2598" s="97">
        <v>746447.84519999998</v>
      </c>
      <c r="O2598" s="97">
        <v>53.454049840000003</v>
      </c>
      <c r="P2598" s="97">
        <v>-6.1691826970000001</v>
      </c>
    </row>
    <row r="2599" spans="1:16" x14ac:dyDescent="0.3">
      <c r="A2599" s="97" t="s">
        <v>12279</v>
      </c>
      <c r="B2599" s="97" t="s">
        <v>12280</v>
      </c>
      <c r="C2599" s="97" t="s">
        <v>12281</v>
      </c>
      <c r="D2599" s="97" t="s">
        <v>12282</v>
      </c>
      <c r="E2599" s="97" t="s">
        <v>11819</v>
      </c>
      <c r="F2599" s="97" t="s">
        <v>10941</v>
      </c>
      <c r="G2599" s="97" t="s">
        <v>8321</v>
      </c>
      <c r="H2599" s="97" t="s">
        <v>175</v>
      </c>
      <c r="I2599" s="97" t="s">
        <v>12283</v>
      </c>
      <c r="J2599" s="97" t="s">
        <v>198</v>
      </c>
      <c r="K2599" s="97">
        <v>318186.36499999999</v>
      </c>
      <c r="L2599" s="97">
        <v>238944.679</v>
      </c>
      <c r="M2599" s="97">
        <v>718111.84069999994</v>
      </c>
      <c r="N2599" s="97">
        <v>738969.97809999995</v>
      </c>
      <c r="O2599" s="97">
        <v>53.387671859999998</v>
      </c>
      <c r="P2599" s="97">
        <v>-6.2243968900000004</v>
      </c>
    </row>
    <row r="2600" spans="1:16" x14ac:dyDescent="0.3">
      <c r="A2600" s="97" t="s">
        <v>12284</v>
      </c>
      <c r="B2600" s="97" t="s">
        <v>12285</v>
      </c>
      <c r="C2600" s="97" t="s">
        <v>12285</v>
      </c>
      <c r="D2600" s="97" t="s">
        <v>12286</v>
      </c>
      <c r="E2600" s="97" t="s">
        <v>7133</v>
      </c>
      <c r="F2600" s="97" t="s">
        <v>388</v>
      </c>
      <c r="G2600" s="97"/>
      <c r="H2600" s="97" t="s">
        <v>389</v>
      </c>
      <c r="I2600" s="97" t="s">
        <v>12287</v>
      </c>
      <c r="J2600" s="97" t="s">
        <v>391</v>
      </c>
      <c r="K2600" s="97">
        <v>257139.8</v>
      </c>
      <c r="L2600" s="97">
        <v>101208.8</v>
      </c>
      <c r="M2600" s="97">
        <v>657077.69019999995</v>
      </c>
      <c r="N2600" s="97">
        <v>601264.09299999999</v>
      </c>
      <c r="O2600" s="97">
        <v>52.160255079999999</v>
      </c>
      <c r="P2600" s="97">
        <v>-7.165769805</v>
      </c>
    </row>
    <row r="2601" spans="1:16" x14ac:dyDescent="0.3">
      <c r="A2601" s="97" t="s">
        <v>12288</v>
      </c>
      <c r="B2601" s="97" t="s">
        <v>12289</v>
      </c>
      <c r="C2601" s="97" t="s">
        <v>12290</v>
      </c>
      <c r="D2601" s="97" t="s">
        <v>12291</v>
      </c>
      <c r="E2601" s="97" t="s">
        <v>10052</v>
      </c>
      <c r="F2601" s="97" t="s">
        <v>10053</v>
      </c>
      <c r="G2601" s="97"/>
      <c r="H2601" s="97" t="s">
        <v>175</v>
      </c>
      <c r="I2601" s="97" t="s">
        <v>12292</v>
      </c>
      <c r="J2601" s="97" t="s">
        <v>184</v>
      </c>
      <c r="K2601" s="97">
        <v>308086.24200000003</v>
      </c>
      <c r="L2601" s="97">
        <v>233697.14499999999</v>
      </c>
      <c r="M2601" s="97">
        <v>708013.86549999996</v>
      </c>
      <c r="N2601" s="97">
        <v>733723.62820000004</v>
      </c>
      <c r="O2601" s="97">
        <v>53.34270308</v>
      </c>
      <c r="P2601" s="97">
        <v>-6.3779236890000002</v>
      </c>
    </row>
    <row r="2602" spans="1:16" x14ac:dyDescent="0.3">
      <c r="A2602" s="97" t="s">
        <v>12293</v>
      </c>
      <c r="B2602" s="97" t="s">
        <v>12294</v>
      </c>
      <c r="C2602" s="97" t="s">
        <v>12294</v>
      </c>
      <c r="D2602" s="97" t="s">
        <v>12295</v>
      </c>
      <c r="E2602" s="97" t="s">
        <v>1080</v>
      </c>
      <c r="F2602" s="97" t="s">
        <v>1040</v>
      </c>
      <c r="G2602" s="97"/>
      <c r="H2602" s="97" t="s">
        <v>151</v>
      </c>
      <c r="I2602" s="97" t="s">
        <v>12296</v>
      </c>
      <c r="J2602" s="97" t="s">
        <v>153</v>
      </c>
      <c r="K2602" s="97">
        <v>84506.085999999996</v>
      </c>
      <c r="L2602" s="97">
        <v>115963.25</v>
      </c>
      <c r="M2602" s="97">
        <v>484481.23700000002</v>
      </c>
      <c r="N2602" s="97">
        <v>616016.29960000003</v>
      </c>
      <c r="O2602" s="97">
        <v>52.283669279999998</v>
      </c>
      <c r="P2602" s="97">
        <v>-9.693121068</v>
      </c>
    </row>
    <row r="2603" spans="1:16" x14ac:dyDescent="0.3">
      <c r="A2603" s="97" t="s">
        <v>12297</v>
      </c>
      <c r="B2603" s="97" t="s">
        <v>12298</v>
      </c>
      <c r="C2603" s="97" t="s">
        <v>12299</v>
      </c>
      <c r="D2603" s="97" t="s">
        <v>459</v>
      </c>
      <c r="E2603" s="97" t="s">
        <v>275</v>
      </c>
      <c r="F2603" s="97"/>
      <c r="G2603" s="97"/>
      <c r="H2603" s="97" t="s">
        <v>276</v>
      </c>
      <c r="I2603" s="97" t="s">
        <v>12300</v>
      </c>
      <c r="J2603" s="97" t="s">
        <v>278</v>
      </c>
      <c r="K2603" s="97">
        <v>209984.46900000001</v>
      </c>
      <c r="L2603" s="97">
        <v>233257.78099999999</v>
      </c>
      <c r="M2603" s="97">
        <v>609933.22290000005</v>
      </c>
      <c r="N2603" s="97">
        <v>733284.88199999998</v>
      </c>
      <c r="O2603" s="97">
        <v>53.349691210000003</v>
      </c>
      <c r="P2603" s="97">
        <v>-7.8508111060000001</v>
      </c>
    </row>
    <row r="2604" spans="1:16" x14ac:dyDescent="0.3">
      <c r="A2604" s="97" t="s">
        <v>12301</v>
      </c>
      <c r="B2604" s="97" t="s">
        <v>12302</v>
      </c>
      <c r="C2604" s="97" t="s">
        <v>12302</v>
      </c>
      <c r="D2604" s="97" t="s">
        <v>12303</v>
      </c>
      <c r="E2604" s="97" t="s">
        <v>5583</v>
      </c>
      <c r="F2604" s="97" t="s">
        <v>12304</v>
      </c>
      <c r="G2604" s="97"/>
      <c r="H2604" s="97" t="s">
        <v>437</v>
      </c>
      <c r="I2604" s="97" t="s">
        <v>12305</v>
      </c>
      <c r="J2604" s="97" t="s">
        <v>439</v>
      </c>
      <c r="K2604" s="97">
        <v>230038.20300000001</v>
      </c>
      <c r="L2604" s="97">
        <v>416933.125</v>
      </c>
      <c r="M2604" s="97">
        <v>629983.61410000001</v>
      </c>
      <c r="N2604" s="97">
        <v>916920.54500000004</v>
      </c>
      <c r="O2604" s="97">
        <v>54.998973130000003</v>
      </c>
      <c r="P2604" s="97">
        <v>-7.531388883</v>
      </c>
    </row>
    <row r="2605" spans="1:16" x14ac:dyDescent="0.3">
      <c r="A2605" s="97" t="s">
        <v>12306</v>
      </c>
      <c r="B2605" s="97" t="s">
        <v>12307</v>
      </c>
      <c r="C2605" s="97" t="s">
        <v>12307</v>
      </c>
      <c r="D2605" s="97" t="s">
        <v>12308</v>
      </c>
      <c r="E2605" s="97" t="s">
        <v>12309</v>
      </c>
      <c r="F2605" s="97" t="s">
        <v>2294</v>
      </c>
      <c r="G2605" s="97"/>
      <c r="H2605" s="97" t="s">
        <v>546</v>
      </c>
      <c r="I2605" s="97" t="s">
        <v>12310</v>
      </c>
      <c r="J2605" s="97" t="s">
        <v>548</v>
      </c>
      <c r="K2605" s="97">
        <v>164831.17199999999</v>
      </c>
      <c r="L2605" s="97">
        <v>332965.18800000002</v>
      </c>
      <c r="M2605" s="97">
        <v>564790.18629999994</v>
      </c>
      <c r="N2605" s="97">
        <v>832971.04650000005</v>
      </c>
      <c r="O2605" s="97">
        <v>54.24437837</v>
      </c>
      <c r="P2605" s="97">
        <v>-8.5402013100000005</v>
      </c>
    </row>
    <row r="2606" spans="1:16" x14ac:dyDescent="0.3">
      <c r="A2606" s="97" t="s">
        <v>12311</v>
      </c>
      <c r="B2606" s="97" t="s">
        <v>12312</v>
      </c>
      <c r="C2606" s="97" t="s">
        <v>12313</v>
      </c>
      <c r="D2606" s="97" t="s">
        <v>12003</v>
      </c>
      <c r="E2606" s="97" t="s">
        <v>8546</v>
      </c>
      <c r="F2606" s="97" t="s">
        <v>174</v>
      </c>
      <c r="G2606" s="97"/>
      <c r="H2606" s="97" t="s">
        <v>175</v>
      </c>
      <c r="I2606" s="97" t="s">
        <v>12314</v>
      </c>
      <c r="J2606" s="97" t="s">
        <v>177</v>
      </c>
      <c r="K2606" s="97">
        <v>308005.929</v>
      </c>
      <c r="L2606" s="97">
        <v>239953.55100000001</v>
      </c>
      <c r="M2606" s="97">
        <v>707933.60309999995</v>
      </c>
      <c r="N2606" s="97">
        <v>739978.68680000002</v>
      </c>
      <c r="O2606" s="97">
        <v>53.398910430000001</v>
      </c>
      <c r="P2606" s="97">
        <v>-6.3769934810000004</v>
      </c>
    </row>
    <row r="2607" spans="1:16" x14ac:dyDescent="0.3">
      <c r="A2607" s="97" t="s">
        <v>12315</v>
      </c>
      <c r="B2607" s="97" t="s">
        <v>12316</v>
      </c>
      <c r="C2607" s="97" t="s">
        <v>12316</v>
      </c>
      <c r="D2607" s="97" t="s">
        <v>12317</v>
      </c>
      <c r="E2607" s="97" t="s">
        <v>3493</v>
      </c>
      <c r="F2607" s="97"/>
      <c r="G2607" s="97"/>
      <c r="H2607" s="97" t="s">
        <v>138</v>
      </c>
      <c r="I2607" s="97" t="s">
        <v>12318</v>
      </c>
      <c r="J2607" s="97" t="s">
        <v>140</v>
      </c>
      <c r="K2607" s="97">
        <v>115320.56299999999</v>
      </c>
      <c r="L2607" s="97">
        <v>67231.383000000002</v>
      </c>
      <c r="M2607" s="97">
        <v>515288.80989999999</v>
      </c>
      <c r="N2607" s="97">
        <v>567294.76139999996</v>
      </c>
      <c r="O2607" s="97">
        <v>51.851429420000002</v>
      </c>
      <c r="P2607" s="97">
        <v>-9.2296321429999999</v>
      </c>
    </row>
    <row r="2608" spans="1:16" x14ac:dyDescent="0.3">
      <c r="A2608" s="97" t="s">
        <v>12319</v>
      </c>
      <c r="B2608" s="97" t="s">
        <v>12320</v>
      </c>
      <c r="C2608" s="97" t="s">
        <v>12320</v>
      </c>
      <c r="D2608" s="97" t="s">
        <v>3286</v>
      </c>
      <c r="E2608" s="97" t="s">
        <v>592</v>
      </c>
      <c r="F2608" s="97" t="s">
        <v>593</v>
      </c>
      <c r="G2608" s="97"/>
      <c r="H2608" s="97" t="s">
        <v>594</v>
      </c>
      <c r="I2608" s="97" t="s">
        <v>12321</v>
      </c>
      <c r="J2608" s="97" t="s">
        <v>596</v>
      </c>
      <c r="K2608" s="97">
        <v>210680.29699999999</v>
      </c>
      <c r="L2608" s="97">
        <v>195694.04699999999</v>
      </c>
      <c r="M2608" s="97">
        <v>610628.69990000001</v>
      </c>
      <c r="N2608" s="97">
        <v>695729.23690000002</v>
      </c>
      <c r="O2608" s="97">
        <v>53.012159750000002</v>
      </c>
      <c r="P2608" s="97">
        <v>-7.8416138789999996</v>
      </c>
    </row>
    <row r="2609" spans="1:16" x14ac:dyDescent="0.3">
      <c r="A2609" s="97" t="s">
        <v>12322</v>
      </c>
      <c r="B2609" s="97" t="s">
        <v>1496</v>
      </c>
      <c r="C2609" s="97" t="s">
        <v>1496</v>
      </c>
      <c r="D2609" s="97" t="s">
        <v>12323</v>
      </c>
      <c r="E2609" s="97" t="s">
        <v>455</v>
      </c>
      <c r="F2609" s="97" t="s">
        <v>158</v>
      </c>
      <c r="G2609" s="97"/>
      <c r="H2609" s="97" t="s">
        <v>159</v>
      </c>
      <c r="I2609" s="97" t="s">
        <v>12324</v>
      </c>
      <c r="J2609" s="97" t="s">
        <v>430</v>
      </c>
      <c r="K2609" s="97">
        <v>212630.03099999999</v>
      </c>
      <c r="L2609" s="97">
        <v>182885.84400000001</v>
      </c>
      <c r="M2609" s="97">
        <v>612577.94519999996</v>
      </c>
      <c r="N2609" s="97">
        <v>682923.78269999998</v>
      </c>
      <c r="O2609" s="97">
        <v>52.897028839999997</v>
      </c>
      <c r="P2609" s="97">
        <v>-7.8130638130000003</v>
      </c>
    </row>
    <row r="2610" spans="1:16" x14ac:dyDescent="0.3">
      <c r="A2610" s="97" t="s">
        <v>12325</v>
      </c>
      <c r="B2610" s="97" t="s">
        <v>12326</v>
      </c>
      <c r="C2610" s="97" t="s">
        <v>11640</v>
      </c>
      <c r="D2610" s="97" t="s">
        <v>11640</v>
      </c>
      <c r="E2610" s="97" t="s">
        <v>2226</v>
      </c>
      <c r="F2610" s="97"/>
      <c r="G2610" s="97"/>
      <c r="H2610" s="97" t="s">
        <v>175</v>
      </c>
      <c r="I2610" s="97" t="s">
        <v>12327</v>
      </c>
      <c r="J2610" s="97" t="s">
        <v>659</v>
      </c>
      <c r="K2610" s="97">
        <v>324539.87199999997</v>
      </c>
      <c r="L2610" s="97">
        <v>224254.565</v>
      </c>
      <c r="M2610" s="97">
        <v>724463.90110000002</v>
      </c>
      <c r="N2610" s="97">
        <v>724282.99509999994</v>
      </c>
      <c r="O2610" s="97">
        <v>53.254292739999997</v>
      </c>
      <c r="P2610" s="97">
        <v>-6.1347224589999998</v>
      </c>
    </row>
    <row r="2611" spans="1:16" x14ac:dyDescent="0.3">
      <c r="A2611" s="97" t="s">
        <v>12328</v>
      </c>
      <c r="B2611" s="97" t="s">
        <v>12329</v>
      </c>
      <c r="C2611" s="97" t="s">
        <v>12330</v>
      </c>
      <c r="D2611" s="97" t="s">
        <v>12330</v>
      </c>
      <c r="E2611" s="97" t="s">
        <v>10098</v>
      </c>
      <c r="F2611" s="97" t="s">
        <v>10099</v>
      </c>
      <c r="G2611" s="97"/>
      <c r="H2611" s="97" t="s">
        <v>175</v>
      </c>
      <c r="I2611" s="97" t="s">
        <v>12331</v>
      </c>
      <c r="J2611" s="97" t="s">
        <v>184</v>
      </c>
      <c r="K2611" s="97">
        <v>306490.77799999999</v>
      </c>
      <c r="L2611" s="97">
        <v>233016.43400000001</v>
      </c>
      <c r="M2611" s="97">
        <v>706418.74159999995</v>
      </c>
      <c r="N2611" s="97">
        <v>733043.07239999995</v>
      </c>
      <c r="O2611" s="97">
        <v>53.336912470000001</v>
      </c>
      <c r="P2611" s="97">
        <v>-6.4020964569999999</v>
      </c>
    </row>
    <row r="2612" spans="1:16" x14ac:dyDescent="0.3">
      <c r="A2612" s="97" t="s">
        <v>12332</v>
      </c>
      <c r="B2612" s="97" t="s">
        <v>12333</v>
      </c>
      <c r="C2612" s="97" t="s">
        <v>12334</v>
      </c>
      <c r="D2612" s="97" t="s">
        <v>12192</v>
      </c>
      <c r="E2612" s="97" t="s">
        <v>10499</v>
      </c>
      <c r="F2612" s="97" t="s">
        <v>174</v>
      </c>
      <c r="G2612" s="97"/>
      <c r="H2612" s="97" t="s">
        <v>175</v>
      </c>
      <c r="I2612" s="97" t="s">
        <v>12335</v>
      </c>
      <c r="J2612" s="97" t="s">
        <v>177</v>
      </c>
      <c r="K2612" s="97">
        <v>306025.31300000002</v>
      </c>
      <c r="L2612" s="97">
        <v>238879.45300000001</v>
      </c>
      <c r="M2612" s="97">
        <v>705953.40800000005</v>
      </c>
      <c r="N2612" s="97">
        <v>738904.83070000005</v>
      </c>
      <c r="O2612" s="97">
        <v>53.389664500000002</v>
      </c>
      <c r="P2612" s="97">
        <v>-6.4071174119999998</v>
      </c>
    </row>
    <row r="2613" spans="1:16" x14ac:dyDescent="0.3">
      <c r="A2613" s="97" t="s">
        <v>12336</v>
      </c>
      <c r="B2613" s="97" t="s">
        <v>12337</v>
      </c>
      <c r="C2613" s="97" t="s">
        <v>12338</v>
      </c>
      <c r="D2613" s="97" t="s">
        <v>12339</v>
      </c>
      <c r="E2613" s="97" t="s">
        <v>174</v>
      </c>
      <c r="F2613" s="97"/>
      <c r="G2613" s="97"/>
      <c r="H2613" s="97" t="s">
        <v>175</v>
      </c>
      <c r="I2613" s="97" t="s">
        <v>12340</v>
      </c>
      <c r="J2613" s="97" t="s">
        <v>177</v>
      </c>
      <c r="K2613" s="97">
        <v>305107.83299999998</v>
      </c>
      <c r="L2613" s="97">
        <v>239316.837</v>
      </c>
      <c r="M2613" s="97">
        <v>705036.12800000003</v>
      </c>
      <c r="N2613" s="97">
        <v>739342.12540000002</v>
      </c>
      <c r="O2613" s="97">
        <v>53.39377606</v>
      </c>
      <c r="P2613" s="97">
        <v>-6.4207564140000004</v>
      </c>
    </row>
    <row r="2614" spans="1:16" x14ac:dyDescent="0.3">
      <c r="A2614" s="97" t="s">
        <v>12341</v>
      </c>
      <c r="B2614" s="97" t="s">
        <v>11662</v>
      </c>
      <c r="C2614" s="97" t="s">
        <v>12342</v>
      </c>
      <c r="D2614" s="97" t="s">
        <v>12343</v>
      </c>
      <c r="E2614" s="97" t="s">
        <v>1129</v>
      </c>
      <c r="F2614" s="97" t="s">
        <v>158</v>
      </c>
      <c r="G2614" s="97"/>
      <c r="H2614" s="97" t="s">
        <v>159</v>
      </c>
      <c r="I2614" s="97" t="s">
        <v>12344</v>
      </c>
      <c r="J2614" s="97" t="s">
        <v>161</v>
      </c>
      <c r="K2614" s="97">
        <v>219361.19099999999</v>
      </c>
      <c r="L2614" s="97">
        <v>123190.713</v>
      </c>
      <c r="M2614" s="97">
        <v>619307.33490000002</v>
      </c>
      <c r="N2614" s="97">
        <v>623241.4743</v>
      </c>
      <c r="O2614" s="97">
        <v>52.360410340000001</v>
      </c>
      <c r="P2614" s="97">
        <v>-7.7165387240000003</v>
      </c>
    </row>
    <row r="2615" spans="1:16" x14ac:dyDescent="0.3">
      <c r="A2615" s="97" t="s">
        <v>12345</v>
      </c>
      <c r="B2615" s="97" t="s">
        <v>12346</v>
      </c>
      <c r="C2615" s="97" t="s">
        <v>12347</v>
      </c>
      <c r="D2615" s="97" t="s">
        <v>12348</v>
      </c>
      <c r="E2615" s="97" t="s">
        <v>12349</v>
      </c>
      <c r="F2615" s="97" t="s">
        <v>12350</v>
      </c>
      <c r="G2615" s="97"/>
      <c r="H2615" s="97" t="s">
        <v>175</v>
      </c>
      <c r="I2615" s="97" t="s">
        <v>12351</v>
      </c>
      <c r="J2615" s="97" t="s">
        <v>184</v>
      </c>
      <c r="K2615" s="97">
        <v>310262.76299999998</v>
      </c>
      <c r="L2615" s="97">
        <v>227227.264</v>
      </c>
      <c r="M2615" s="97">
        <v>710189.88329999999</v>
      </c>
      <c r="N2615" s="97">
        <v>727255.12950000004</v>
      </c>
      <c r="O2615" s="97">
        <v>53.284146509999999</v>
      </c>
      <c r="P2615" s="97">
        <v>-6.3475068280000002</v>
      </c>
    </row>
    <row r="2616" spans="1:16" x14ac:dyDescent="0.3">
      <c r="A2616" s="97" t="s">
        <v>12352</v>
      </c>
      <c r="B2616" s="97" t="s">
        <v>12353</v>
      </c>
      <c r="C2616" s="97" t="s">
        <v>12354</v>
      </c>
      <c r="D2616" s="97" t="s">
        <v>12102</v>
      </c>
      <c r="E2616" s="97" t="s">
        <v>10098</v>
      </c>
      <c r="F2616" s="97" t="s">
        <v>10099</v>
      </c>
      <c r="G2616" s="97"/>
      <c r="H2616" s="97" t="s">
        <v>175</v>
      </c>
      <c r="I2616" s="97" t="s">
        <v>12355</v>
      </c>
      <c r="J2616" s="97" t="s">
        <v>184</v>
      </c>
      <c r="K2616" s="97">
        <v>306861.413</v>
      </c>
      <c r="L2616" s="97">
        <v>233690.28899999999</v>
      </c>
      <c r="M2616" s="97">
        <v>706789.3003</v>
      </c>
      <c r="N2616" s="97">
        <v>733716.78020000004</v>
      </c>
      <c r="O2616" s="97">
        <v>53.342890050000001</v>
      </c>
      <c r="P2616" s="97">
        <v>-6.3963077159999999</v>
      </c>
    </row>
    <row r="2617" spans="1:16" x14ac:dyDescent="0.3">
      <c r="A2617" s="97" t="s">
        <v>12356</v>
      </c>
      <c r="B2617" s="97" t="s">
        <v>12357</v>
      </c>
      <c r="C2617" s="97" t="s">
        <v>12358</v>
      </c>
      <c r="D2617" s="97" t="s">
        <v>12359</v>
      </c>
      <c r="E2617" s="97" t="s">
        <v>274</v>
      </c>
      <c r="F2617" s="97" t="s">
        <v>275</v>
      </c>
      <c r="G2617" s="97"/>
      <c r="H2617" s="97" t="s">
        <v>276</v>
      </c>
      <c r="I2617" s="97" t="s">
        <v>12360</v>
      </c>
      <c r="J2617" s="97" t="s">
        <v>278</v>
      </c>
      <c r="K2617" s="97">
        <v>244622.139</v>
      </c>
      <c r="L2617" s="97">
        <v>253357.709</v>
      </c>
      <c r="M2617" s="97">
        <v>644563.53850000002</v>
      </c>
      <c r="N2617" s="97">
        <v>753380.29449999996</v>
      </c>
      <c r="O2617" s="97">
        <v>53.528488629999998</v>
      </c>
      <c r="P2617" s="97">
        <v>-7.3278721969999996</v>
      </c>
    </row>
    <row r="2618" spans="1:16" x14ac:dyDescent="0.3">
      <c r="A2618" s="97" t="s">
        <v>12361</v>
      </c>
      <c r="B2618" s="97" t="s">
        <v>12362</v>
      </c>
      <c r="C2618" s="97" t="s">
        <v>12363</v>
      </c>
      <c r="D2618" s="97" t="s">
        <v>12364</v>
      </c>
      <c r="E2618" s="97" t="s">
        <v>4095</v>
      </c>
      <c r="F2618" s="97" t="s">
        <v>320</v>
      </c>
      <c r="G2618" s="97"/>
      <c r="H2618" s="97" t="s">
        <v>466</v>
      </c>
      <c r="I2618" s="97" t="s">
        <v>12365</v>
      </c>
      <c r="J2618" s="97" t="s">
        <v>468</v>
      </c>
      <c r="K2618" s="97">
        <v>153892.81299999999</v>
      </c>
      <c r="L2618" s="97">
        <v>300989.68800000002</v>
      </c>
      <c r="M2618" s="97">
        <v>553854.01370000001</v>
      </c>
      <c r="N2618" s="97">
        <v>801002.49490000005</v>
      </c>
      <c r="O2618" s="97">
        <v>53.956268889999997</v>
      </c>
      <c r="P2618" s="97">
        <v>-8.7031001999999997</v>
      </c>
    </row>
    <row r="2619" spans="1:16" x14ac:dyDescent="0.3">
      <c r="A2619" s="97" t="s">
        <v>12366</v>
      </c>
      <c r="B2619" s="97" t="s">
        <v>12367</v>
      </c>
      <c r="C2619" s="97" t="s">
        <v>12368</v>
      </c>
      <c r="D2619" s="97" t="s">
        <v>11994</v>
      </c>
      <c r="E2619" s="97" t="s">
        <v>8114</v>
      </c>
      <c r="F2619" s="97" t="s">
        <v>8115</v>
      </c>
      <c r="G2619" s="97"/>
      <c r="H2619" s="97" t="s">
        <v>175</v>
      </c>
      <c r="I2619" s="97" t="s">
        <v>11995</v>
      </c>
      <c r="J2619" s="97" t="s">
        <v>184</v>
      </c>
      <c r="K2619" s="97">
        <v>307984.28100000002</v>
      </c>
      <c r="L2619" s="97">
        <v>226320.78099999999</v>
      </c>
      <c r="M2619" s="97">
        <v>707911.88729999994</v>
      </c>
      <c r="N2619" s="97">
        <v>726348.85389999999</v>
      </c>
      <c r="O2619" s="97">
        <v>53.2764734</v>
      </c>
      <c r="P2619" s="97">
        <v>-6.3819619479999998</v>
      </c>
    </row>
    <row r="2620" spans="1:16" x14ac:dyDescent="0.3">
      <c r="A2620" s="97" t="s">
        <v>12369</v>
      </c>
      <c r="B2620" s="97" t="s">
        <v>12370</v>
      </c>
      <c r="C2620" s="97" t="s">
        <v>12371</v>
      </c>
      <c r="D2620" s="97" t="s">
        <v>11520</v>
      </c>
      <c r="E2620" s="97" t="s">
        <v>202</v>
      </c>
      <c r="F2620" s="97"/>
      <c r="G2620" s="97"/>
      <c r="H2620" s="97" t="s">
        <v>203</v>
      </c>
      <c r="I2620" s="97" t="s">
        <v>12372</v>
      </c>
      <c r="J2620" s="97" t="s">
        <v>205</v>
      </c>
      <c r="K2620" s="97">
        <v>300649.55200000003</v>
      </c>
      <c r="L2620" s="97">
        <v>236610.77900000001</v>
      </c>
      <c r="M2620" s="97">
        <v>700578.79299999995</v>
      </c>
      <c r="N2620" s="97">
        <v>736636.67409999995</v>
      </c>
      <c r="O2620" s="97">
        <v>53.370338410000002</v>
      </c>
      <c r="P2620" s="97">
        <v>-6.4886084779999997</v>
      </c>
    </row>
    <row r="2621" spans="1:16" x14ac:dyDescent="0.3">
      <c r="A2621" s="97" t="s">
        <v>12373</v>
      </c>
      <c r="B2621" s="97" t="s">
        <v>12374</v>
      </c>
      <c r="C2621" s="97" t="s">
        <v>12374</v>
      </c>
      <c r="D2621" s="97" t="s">
        <v>11809</v>
      </c>
      <c r="E2621" s="97" t="s">
        <v>11745</v>
      </c>
      <c r="F2621" s="97" t="s">
        <v>2967</v>
      </c>
      <c r="G2621" s="97"/>
      <c r="H2621" s="97" t="s">
        <v>175</v>
      </c>
      <c r="I2621" s="97" t="s">
        <v>12375</v>
      </c>
      <c r="J2621" s="97" t="s">
        <v>184</v>
      </c>
      <c r="K2621" s="97">
        <v>312165.39500000002</v>
      </c>
      <c r="L2621" s="97">
        <v>228861.842</v>
      </c>
      <c r="M2621" s="97">
        <v>712092.11410000001</v>
      </c>
      <c r="N2621" s="97">
        <v>728889.34519999998</v>
      </c>
      <c r="O2621" s="97">
        <v>53.298428309999998</v>
      </c>
      <c r="P2621" s="97">
        <v>-6.3184163020000002</v>
      </c>
    </row>
    <row r="2622" spans="1:16" x14ac:dyDescent="0.3">
      <c r="A2622" s="97" t="s">
        <v>12376</v>
      </c>
      <c r="B2622" s="97" t="s">
        <v>4542</v>
      </c>
      <c r="C2622" s="97" t="s">
        <v>4542</v>
      </c>
      <c r="D2622" s="97" t="s">
        <v>12377</v>
      </c>
      <c r="E2622" s="97" t="s">
        <v>679</v>
      </c>
      <c r="F2622" s="97" t="s">
        <v>449</v>
      </c>
      <c r="G2622" s="97"/>
      <c r="H2622" s="97" t="s">
        <v>151</v>
      </c>
      <c r="I2622" s="97" t="s">
        <v>12378</v>
      </c>
      <c r="J2622" s="97" t="s">
        <v>153</v>
      </c>
      <c r="K2622" s="97">
        <v>72884.577999999994</v>
      </c>
      <c r="L2622" s="97">
        <v>115741.617</v>
      </c>
      <c r="M2622" s="97">
        <v>472862.23139999999</v>
      </c>
      <c r="N2622" s="97">
        <v>615794.77800000005</v>
      </c>
      <c r="O2622" s="97">
        <v>52.279115580000003</v>
      </c>
      <c r="P2622" s="97">
        <v>-9.8632403780000004</v>
      </c>
    </row>
    <row r="2623" spans="1:16" x14ac:dyDescent="0.3">
      <c r="A2623" s="97" t="s">
        <v>12379</v>
      </c>
      <c r="B2623" s="97" t="s">
        <v>12380</v>
      </c>
      <c r="C2623" s="97" t="s">
        <v>12380</v>
      </c>
      <c r="D2623" s="97" t="s">
        <v>12262</v>
      </c>
      <c r="E2623" s="97" t="s">
        <v>182</v>
      </c>
      <c r="F2623" s="97"/>
      <c r="G2623" s="97"/>
      <c r="H2623" s="97" t="s">
        <v>175</v>
      </c>
      <c r="I2623" s="97" t="s">
        <v>12381</v>
      </c>
      <c r="J2623" s="97" t="s">
        <v>177</v>
      </c>
      <c r="K2623" s="97">
        <v>325780.37</v>
      </c>
      <c r="L2623" s="97">
        <v>253949.981</v>
      </c>
      <c r="M2623" s="97">
        <v>725704.28960000002</v>
      </c>
      <c r="N2623" s="97">
        <v>753972.00710000005</v>
      </c>
      <c r="O2623" s="97">
        <v>53.520666439999999</v>
      </c>
      <c r="P2623" s="97">
        <v>-6.1043308759999997</v>
      </c>
    </row>
    <row r="2624" spans="1:16" x14ac:dyDescent="0.3">
      <c r="A2624" s="97" t="s">
        <v>12382</v>
      </c>
      <c r="B2624" s="97" t="s">
        <v>12383</v>
      </c>
      <c r="C2624" s="97" t="s">
        <v>12384</v>
      </c>
      <c r="D2624" s="97" t="s">
        <v>12385</v>
      </c>
      <c r="E2624" s="97" t="s">
        <v>10052</v>
      </c>
      <c r="F2624" s="97" t="s">
        <v>10053</v>
      </c>
      <c r="G2624" s="97"/>
      <c r="H2624" s="97" t="s">
        <v>175</v>
      </c>
      <c r="I2624" s="97" t="s">
        <v>12386</v>
      </c>
      <c r="J2624" s="97" t="s">
        <v>198</v>
      </c>
      <c r="K2624" s="97">
        <v>310124.73499999999</v>
      </c>
      <c r="L2624" s="97">
        <v>233773.87899999999</v>
      </c>
      <c r="M2624" s="97">
        <v>710051.91980000003</v>
      </c>
      <c r="N2624" s="97">
        <v>733800.33490000002</v>
      </c>
      <c r="O2624" s="97">
        <v>53.3429723</v>
      </c>
      <c r="P2624" s="97">
        <v>-6.3473047999999999</v>
      </c>
    </row>
    <row r="2625" spans="1:16" x14ac:dyDescent="0.3">
      <c r="A2625" s="97" t="s">
        <v>12387</v>
      </c>
      <c r="B2625" s="97" t="s">
        <v>2597</v>
      </c>
      <c r="C2625" s="97" t="s">
        <v>2597</v>
      </c>
      <c r="D2625" s="97" t="s">
        <v>12388</v>
      </c>
      <c r="E2625" s="97" t="s">
        <v>12389</v>
      </c>
      <c r="F2625" s="97" t="s">
        <v>12390</v>
      </c>
      <c r="G2625" s="97" t="s">
        <v>10053</v>
      </c>
      <c r="H2625" s="97" t="s">
        <v>175</v>
      </c>
      <c r="I2625" s="97" t="s">
        <v>12391</v>
      </c>
      <c r="J2625" s="97" t="s">
        <v>198</v>
      </c>
      <c r="K2625" s="97">
        <v>310073.50199999998</v>
      </c>
      <c r="L2625" s="97">
        <v>233817.80300000001</v>
      </c>
      <c r="M2625" s="97">
        <v>710000.69810000004</v>
      </c>
      <c r="N2625" s="97">
        <v>733844.24970000004</v>
      </c>
      <c r="O2625" s="97">
        <v>53.343377449999998</v>
      </c>
      <c r="P2625" s="97">
        <v>-6.3480584159999998</v>
      </c>
    </row>
    <row r="2626" spans="1:16" x14ac:dyDescent="0.3">
      <c r="A2626" s="97" t="s">
        <v>12392</v>
      </c>
      <c r="B2626" s="97" t="s">
        <v>12393</v>
      </c>
      <c r="C2626" s="97" t="s">
        <v>12393</v>
      </c>
      <c r="D2626" s="97" t="s">
        <v>12394</v>
      </c>
      <c r="E2626" s="97" t="s">
        <v>12395</v>
      </c>
      <c r="F2626" s="97" t="s">
        <v>10052</v>
      </c>
      <c r="G2626" s="97" t="s">
        <v>10053</v>
      </c>
      <c r="H2626" s="97" t="s">
        <v>175</v>
      </c>
      <c r="I2626" s="97" t="s">
        <v>12396</v>
      </c>
      <c r="J2626" s="97" t="s">
        <v>198</v>
      </c>
      <c r="K2626" s="97">
        <v>310096.625</v>
      </c>
      <c r="L2626" s="97">
        <v>233797.266</v>
      </c>
      <c r="M2626" s="97">
        <v>710023.81599999999</v>
      </c>
      <c r="N2626" s="97">
        <v>733823.71699999995</v>
      </c>
      <c r="O2626" s="97">
        <v>53.343188189999999</v>
      </c>
      <c r="P2626" s="97">
        <v>-6.347718532</v>
      </c>
    </row>
    <row r="2627" spans="1:16" x14ac:dyDescent="0.3">
      <c r="A2627" s="97" t="s">
        <v>12397</v>
      </c>
      <c r="B2627" s="97" t="s">
        <v>12398</v>
      </c>
      <c r="C2627" s="97" t="s">
        <v>6678</v>
      </c>
      <c r="D2627" s="97" t="s">
        <v>12399</v>
      </c>
      <c r="E2627" s="97" t="s">
        <v>540</v>
      </c>
      <c r="F2627" s="97"/>
      <c r="G2627" s="97"/>
      <c r="H2627" s="97" t="s">
        <v>540</v>
      </c>
      <c r="I2627" s="97" t="s">
        <v>12400</v>
      </c>
      <c r="J2627" s="97" t="s">
        <v>1143</v>
      </c>
      <c r="K2627" s="97">
        <v>157335.989</v>
      </c>
      <c r="L2627" s="97">
        <v>155255.451</v>
      </c>
      <c r="M2627" s="97">
        <v>557295.66509999998</v>
      </c>
      <c r="N2627" s="97">
        <v>655299.63959999999</v>
      </c>
      <c r="O2627" s="97">
        <v>52.647215430000003</v>
      </c>
      <c r="P2627" s="97">
        <v>-8.6310615479999999</v>
      </c>
    </row>
    <row r="2628" spans="1:16" x14ac:dyDescent="0.3">
      <c r="A2628" s="97" t="s">
        <v>12401</v>
      </c>
      <c r="B2628" s="97" t="s">
        <v>12402</v>
      </c>
      <c r="C2628" s="97" t="s">
        <v>12403</v>
      </c>
      <c r="D2628" s="97" t="s">
        <v>12404</v>
      </c>
      <c r="E2628" s="97" t="s">
        <v>12405</v>
      </c>
      <c r="F2628" s="97" t="s">
        <v>6192</v>
      </c>
      <c r="G2628" s="97"/>
      <c r="H2628" s="97" t="s">
        <v>175</v>
      </c>
      <c r="I2628" s="97" t="s">
        <v>12406</v>
      </c>
      <c r="J2628" s="97" t="s">
        <v>198</v>
      </c>
      <c r="K2628" s="97">
        <v>319371.37900000002</v>
      </c>
      <c r="L2628" s="97">
        <v>240773.27799999999</v>
      </c>
      <c r="M2628" s="97">
        <v>719296.60919999995</v>
      </c>
      <c r="N2628" s="97">
        <v>740798.17680000002</v>
      </c>
      <c r="O2628" s="97">
        <v>53.403827419999999</v>
      </c>
      <c r="P2628" s="97">
        <v>-6.2059047959999996</v>
      </c>
    </row>
    <row r="2629" spans="1:16" x14ac:dyDescent="0.3">
      <c r="A2629" s="97" t="s">
        <v>12407</v>
      </c>
      <c r="B2629" s="97" t="s">
        <v>12408</v>
      </c>
      <c r="C2629" s="97" t="s">
        <v>12409</v>
      </c>
      <c r="D2629" s="97" t="s">
        <v>12410</v>
      </c>
      <c r="E2629" s="97" t="s">
        <v>6784</v>
      </c>
      <c r="F2629" s="97" t="s">
        <v>5879</v>
      </c>
      <c r="G2629" s="97"/>
      <c r="H2629" s="97" t="s">
        <v>175</v>
      </c>
      <c r="I2629" s="97" t="s">
        <v>12411</v>
      </c>
      <c r="J2629" s="97" t="s">
        <v>198</v>
      </c>
      <c r="K2629" s="97">
        <v>312174</v>
      </c>
      <c r="L2629" s="97">
        <v>232415.75</v>
      </c>
      <c r="M2629" s="97">
        <v>712100.73620000004</v>
      </c>
      <c r="N2629" s="97">
        <v>732442.48759999999</v>
      </c>
      <c r="O2629" s="97">
        <v>53.330344709999999</v>
      </c>
      <c r="P2629" s="97">
        <v>-6.3170316709999996</v>
      </c>
    </row>
    <row r="2630" spans="1:16" x14ac:dyDescent="0.3">
      <c r="A2630" s="97" t="s">
        <v>12412</v>
      </c>
      <c r="B2630" s="97" t="s">
        <v>11372</v>
      </c>
      <c r="C2630" s="97" t="s">
        <v>11372</v>
      </c>
      <c r="D2630" s="97" t="s">
        <v>12413</v>
      </c>
      <c r="E2630" s="97" t="s">
        <v>245</v>
      </c>
      <c r="F2630" s="97" t="s">
        <v>246</v>
      </c>
      <c r="G2630" s="97"/>
      <c r="H2630" s="97" t="s">
        <v>247</v>
      </c>
      <c r="I2630" s="97" t="s">
        <v>12414</v>
      </c>
      <c r="J2630" s="97" t="s">
        <v>249</v>
      </c>
      <c r="K2630" s="97">
        <v>286990.19900000002</v>
      </c>
      <c r="L2630" s="97">
        <v>268519.77799999999</v>
      </c>
      <c r="M2630" s="97">
        <v>686922.55220000003</v>
      </c>
      <c r="N2630" s="97">
        <v>768538.8713</v>
      </c>
      <c r="O2630" s="97">
        <v>53.659379350000002</v>
      </c>
      <c r="P2630" s="97">
        <v>-6.6849105680000003</v>
      </c>
    </row>
    <row r="2631" spans="1:16" x14ac:dyDescent="0.3">
      <c r="A2631" s="97" t="s">
        <v>12415</v>
      </c>
      <c r="B2631" s="97" t="s">
        <v>12416</v>
      </c>
      <c r="C2631" s="97" t="s">
        <v>12417</v>
      </c>
      <c r="D2631" s="97" t="s">
        <v>12418</v>
      </c>
      <c r="E2631" s="97" t="s">
        <v>3493</v>
      </c>
      <c r="F2631" s="97"/>
      <c r="G2631" s="97"/>
      <c r="H2631" s="97" t="s">
        <v>138</v>
      </c>
      <c r="I2631" s="97" t="s">
        <v>12419</v>
      </c>
      <c r="J2631" s="97" t="s">
        <v>140</v>
      </c>
      <c r="K2631" s="97">
        <v>166073.56299999999</v>
      </c>
      <c r="L2631" s="97">
        <v>54729.366999999998</v>
      </c>
      <c r="M2631" s="97">
        <v>566030.81220000004</v>
      </c>
      <c r="N2631" s="97">
        <v>554795.16079999995</v>
      </c>
      <c r="O2631" s="97">
        <v>51.744463940000003</v>
      </c>
      <c r="P2631" s="97">
        <v>-8.4919096700000001</v>
      </c>
    </row>
    <row r="2632" spans="1:16" x14ac:dyDescent="0.3">
      <c r="A2632" s="97" t="s">
        <v>12420</v>
      </c>
      <c r="B2632" s="97" t="s">
        <v>2733</v>
      </c>
      <c r="C2632" s="97" t="s">
        <v>2733</v>
      </c>
      <c r="D2632" s="97" t="s">
        <v>12421</v>
      </c>
      <c r="E2632" s="97" t="s">
        <v>418</v>
      </c>
      <c r="F2632" s="97" t="s">
        <v>224</v>
      </c>
      <c r="G2632" s="97"/>
      <c r="H2632" s="97" t="s">
        <v>225</v>
      </c>
      <c r="I2632" s="97" t="s">
        <v>12422</v>
      </c>
      <c r="J2632" s="97" t="s">
        <v>227</v>
      </c>
      <c r="K2632" s="97">
        <v>305820.09600000002</v>
      </c>
      <c r="L2632" s="97">
        <v>305957.98100000003</v>
      </c>
      <c r="M2632" s="97">
        <v>705748.5919</v>
      </c>
      <c r="N2632" s="97">
        <v>805968.90830000001</v>
      </c>
      <c r="O2632" s="97">
        <v>53.99213503</v>
      </c>
      <c r="P2632" s="97">
        <v>-6.387331273</v>
      </c>
    </row>
    <row r="2633" spans="1:16" x14ac:dyDescent="0.3">
      <c r="A2633" s="97" t="s">
        <v>12423</v>
      </c>
      <c r="B2633" s="97" t="s">
        <v>4988</v>
      </c>
      <c r="C2633" s="97" t="s">
        <v>12424</v>
      </c>
      <c r="D2633" s="97" t="s">
        <v>4275</v>
      </c>
      <c r="E2633" s="97" t="s">
        <v>202</v>
      </c>
      <c r="F2633" s="97"/>
      <c r="G2633" s="97"/>
      <c r="H2633" s="97" t="s">
        <v>203</v>
      </c>
      <c r="I2633" s="97" t="s">
        <v>12425</v>
      </c>
      <c r="J2633" s="97" t="s">
        <v>205</v>
      </c>
      <c r="K2633" s="97">
        <v>283666.84399999998</v>
      </c>
      <c r="L2633" s="97">
        <v>209542.95300000001</v>
      </c>
      <c r="M2633" s="97">
        <v>683599.59920000006</v>
      </c>
      <c r="N2633" s="97">
        <v>709574.7696</v>
      </c>
      <c r="O2633" s="97">
        <v>53.130146770000003</v>
      </c>
      <c r="P2633" s="97">
        <v>-6.7507837540000004</v>
      </c>
    </row>
    <row r="2634" spans="1:16" x14ac:dyDescent="0.3">
      <c r="A2634" s="97" t="s">
        <v>12426</v>
      </c>
      <c r="B2634" s="97" t="s">
        <v>8939</v>
      </c>
      <c r="C2634" s="97" t="s">
        <v>8939</v>
      </c>
      <c r="D2634" s="97" t="s">
        <v>11989</v>
      </c>
      <c r="E2634" s="97" t="s">
        <v>181</v>
      </c>
      <c r="F2634" s="97" t="s">
        <v>182</v>
      </c>
      <c r="G2634" s="97"/>
      <c r="H2634" s="97" t="s">
        <v>175</v>
      </c>
      <c r="I2634" s="97" t="s">
        <v>12427</v>
      </c>
      <c r="J2634" s="97" t="s">
        <v>184</v>
      </c>
      <c r="K2634" s="97">
        <v>303364.13</v>
      </c>
      <c r="L2634" s="97">
        <v>234303.75399999999</v>
      </c>
      <c r="M2634" s="97">
        <v>703292.77399999998</v>
      </c>
      <c r="N2634" s="97">
        <v>734330.13170000003</v>
      </c>
      <c r="O2634" s="97">
        <v>53.349094110000003</v>
      </c>
      <c r="P2634" s="97">
        <v>-6.4485947640000001</v>
      </c>
    </row>
    <row r="2635" spans="1:16" x14ac:dyDescent="0.3">
      <c r="A2635" s="97" t="s">
        <v>12428</v>
      </c>
      <c r="B2635" s="97" t="s">
        <v>5756</v>
      </c>
      <c r="C2635" s="97" t="s">
        <v>5756</v>
      </c>
      <c r="D2635" s="97" t="s">
        <v>12429</v>
      </c>
      <c r="E2635" s="97" t="s">
        <v>428</v>
      </c>
      <c r="F2635" s="97" t="s">
        <v>158</v>
      </c>
      <c r="G2635" s="97"/>
      <c r="H2635" s="97" t="s">
        <v>159</v>
      </c>
      <c r="I2635" s="97" t="s">
        <v>12430</v>
      </c>
      <c r="J2635" s="97" t="s">
        <v>430</v>
      </c>
      <c r="K2635" s="97">
        <v>198580.15599999999</v>
      </c>
      <c r="L2635" s="97">
        <v>161091.95300000001</v>
      </c>
      <c r="M2635" s="97">
        <v>598530.97950000002</v>
      </c>
      <c r="N2635" s="97">
        <v>661134.66200000001</v>
      </c>
      <c r="O2635" s="97">
        <v>52.701338589999999</v>
      </c>
      <c r="P2635" s="97">
        <v>-8.0217351180000005</v>
      </c>
    </row>
    <row r="2636" spans="1:16" x14ac:dyDescent="0.3">
      <c r="A2636" s="97" t="s">
        <v>12431</v>
      </c>
      <c r="B2636" s="97" t="s">
        <v>12432</v>
      </c>
      <c r="C2636" s="97" t="s">
        <v>12432</v>
      </c>
      <c r="D2636" s="97" t="s">
        <v>12433</v>
      </c>
      <c r="E2636" s="97" t="s">
        <v>223</v>
      </c>
      <c r="F2636" s="97"/>
      <c r="G2636" s="97"/>
      <c r="H2636" s="97" t="s">
        <v>225</v>
      </c>
      <c r="I2636" s="97" t="s">
        <v>12434</v>
      </c>
      <c r="J2636" s="97" t="s">
        <v>227</v>
      </c>
      <c r="K2636" s="97">
        <v>307448.2</v>
      </c>
      <c r="L2636" s="97">
        <v>274673.47700000001</v>
      </c>
      <c r="M2636" s="97">
        <v>707376.17879999999</v>
      </c>
      <c r="N2636" s="97">
        <v>774691.13580000005</v>
      </c>
      <c r="O2636" s="97">
        <v>53.710846439999997</v>
      </c>
      <c r="P2636" s="97">
        <v>-6.3734538159999996</v>
      </c>
    </row>
    <row r="2637" spans="1:16" x14ac:dyDescent="0.3">
      <c r="A2637" s="97" t="s">
        <v>12435</v>
      </c>
      <c r="B2637" s="97" t="s">
        <v>12436</v>
      </c>
      <c r="C2637" s="97" t="s">
        <v>12436</v>
      </c>
      <c r="D2637" s="97" t="s">
        <v>12437</v>
      </c>
      <c r="E2637" s="97" t="s">
        <v>12438</v>
      </c>
      <c r="F2637" s="97" t="s">
        <v>10581</v>
      </c>
      <c r="G2637" s="97"/>
      <c r="H2637" s="97" t="s">
        <v>381</v>
      </c>
      <c r="I2637" s="97" t="s">
        <v>12439</v>
      </c>
      <c r="J2637" s="97" t="s">
        <v>383</v>
      </c>
      <c r="K2637" s="97">
        <v>221077.09400000001</v>
      </c>
      <c r="L2637" s="97">
        <v>318868.34399999998</v>
      </c>
      <c r="M2637" s="97">
        <v>621023.91500000004</v>
      </c>
      <c r="N2637" s="97">
        <v>818876.94050000003</v>
      </c>
      <c r="O2637" s="97">
        <v>54.118514259999998</v>
      </c>
      <c r="P2637" s="97">
        <v>-7.6784227490000001</v>
      </c>
    </row>
    <row r="2638" spans="1:16" x14ac:dyDescent="0.3">
      <c r="A2638" s="97" t="s">
        <v>12440</v>
      </c>
      <c r="B2638" s="97" t="s">
        <v>12441</v>
      </c>
      <c r="C2638" s="97" t="s">
        <v>12442</v>
      </c>
      <c r="D2638" s="97" t="s">
        <v>12443</v>
      </c>
      <c r="E2638" s="97" t="s">
        <v>12444</v>
      </c>
      <c r="F2638" s="97"/>
      <c r="G2638" s="97"/>
      <c r="H2638" s="97" t="s">
        <v>203</v>
      </c>
      <c r="I2638" s="97" t="s">
        <v>12445</v>
      </c>
      <c r="J2638" s="97" t="s">
        <v>205</v>
      </c>
      <c r="K2638" s="97">
        <v>300242</v>
      </c>
      <c r="L2638" s="97">
        <v>236057.28899999999</v>
      </c>
      <c r="M2638" s="97">
        <v>700171.32579999999</v>
      </c>
      <c r="N2638" s="97">
        <v>736083.30550000002</v>
      </c>
      <c r="O2638" s="97">
        <v>53.365444410000002</v>
      </c>
      <c r="P2638" s="97">
        <v>-6.494904408</v>
      </c>
    </row>
    <row r="2639" spans="1:16" x14ac:dyDescent="0.3">
      <c r="A2639" s="97" t="s">
        <v>12446</v>
      </c>
      <c r="B2639" s="97" t="s">
        <v>12447</v>
      </c>
      <c r="C2639" s="97" t="s">
        <v>12447</v>
      </c>
      <c r="D2639" s="97" t="s">
        <v>12448</v>
      </c>
      <c r="E2639" s="97" t="s">
        <v>12449</v>
      </c>
      <c r="F2639" s="97" t="s">
        <v>2161</v>
      </c>
      <c r="G2639" s="97"/>
      <c r="H2639" s="97" t="s">
        <v>203</v>
      </c>
      <c r="I2639" s="97" t="s">
        <v>12450</v>
      </c>
      <c r="J2639" s="97" t="s">
        <v>205</v>
      </c>
      <c r="K2639" s="97">
        <v>299762.321</v>
      </c>
      <c r="L2639" s="97">
        <v>236070.94500000001</v>
      </c>
      <c r="M2639" s="97">
        <v>699691.75020000001</v>
      </c>
      <c r="N2639" s="97">
        <v>736096.96109999996</v>
      </c>
      <c r="O2639" s="97">
        <v>53.365657720000002</v>
      </c>
      <c r="P2639" s="97">
        <v>-6.5021031230000004</v>
      </c>
    </row>
    <row r="2640" spans="1:16" x14ac:dyDescent="0.3">
      <c r="A2640" s="97" t="s">
        <v>12451</v>
      </c>
      <c r="B2640" s="97" t="s">
        <v>12452</v>
      </c>
      <c r="C2640" s="97" t="s">
        <v>12453</v>
      </c>
      <c r="D2640" s="97" t="s">
        <v>12454</v>
      </c>
      <c r="E2640" s="97" t="s">
        <v>694</v>
      </c>
      <c r="F2640" s="97"/>
      <c r="G2640" s="97"/>
      <c r="H2640" s="97" t="s">
        <v>437</v>
      </c>
      <c r="I2640" s="97" t="s">
        <v>12455</v>
      </c>
      <c r="J2640" s="97" t="s">
        <v>439</v>
      </c>
      <c r="K2640" s="97">
        <v>161930.70300000001</v>
      </c>
      <c r="L2640" s="97">
        <v>376628.43800000002</v>
      </c>
      <c r="M2640" s="97">
        <v>561890.57420000003</v>
      </c>
      <c r="N2640" s="97">
        <v>876624.90319999994</v>
      </c>
      <c r="O2640" s="97">
        <v>54.636392260000001</v>
      </c>
      <c r="P2640" s="97">
        <v>-8.5902989559999998</v>
      </c>
    </row>
    <row r="2641" spans="1:16" x14ac:dyDescent="0.3">
      <c r="A2641" s="97" t="s">
        <v>12456</v>
      </c>
      <c r="B2641" s="97" t="s">
        <v>12457</v>
      </c>
      <c r="C2641" s="97" t="s">
        <v>12458</v>
      </c>
      <c r="D2641" s="97" t="s">
        <v>12459</v>
      </c>
      <c r="E2641" s="97" t="s">
        <v>436</v>
      </c>
      <c r="F2641" s="97"/>
      <c r="G2641" s="97"/>
      <c r="H2641" s="97" t="s">
        <v>437</v>
      </c>
      <c r="I2641" s="97" t="s">
        <v>12460</v>
      </c>
      <c r="J2641" s="97" t="s">
        <v>439</v>
      </c>
      <c r="K2641" s="97">
        <v>181790.935</v>
      </c>
      <c r="L2641" s="97">
        <v>358628.06800000003</v>
      </c>
      <c r="M2641" s="97">
        <v>581746.43160000001</v>
      </c>
      <c r="N2641" s="97">
        <v>858628.30649999995</v>
      </c>
      <c r="O2641" s="97">
        <v>54.475801359999998</v>
      </c>
      <c r="P2641" s="97">
        <v>-8.281630195</v>
      </c>
    </row>
    <row r="2642" spans="1:16" x14ac:dyDescent="0.3">
      <c r="A2642" s="97" t="s">
        <v>12461</v>
      </c>
      <c r="B2642" s="97" t="s">
        <v>10781</v>
      </c>
      <c r="C2642" s="97" t="s">
        <v>11907</v>
      </c>
      <c r="D2642" s="97" t="s">
        <v>12462</v>
      </c>
      <c r="E2642" s="97" t="s">
        <v>1129</v>
      </c>
      <c r="F2642" s="97" t="s">
        <v>158</v>
      </c>
      <c r="G2642" s="97"/>
      <c r="H2642" s="97" t="s">
        <v>159</v>
      </c>
      <c r="I2642" s="97" t="s">
        <v>12463</v>
      </c>
      <c r="J2642" s="97" t="s">
        <v>161</v>
      </c>
      <c r="K2642" s="97">
        <v>223763.95300000001</v>
      </c>
      <c r="L2642" s="97">
        <v>123058.82</v>
      </c>
      <c r="M2642" s="97">
        <v>623709.14800000004</v>
      </c>
      <c r="N2642" s="97">
        <v>623109.58600000001</v>
      </c>
      <c r="O2642" s="97">
        <v>52.359052220000002</v>
      </c>
      <c r="P2642" s="97">
        <v>-7.651923848</v>
      </c>
    </row>
    <row r="2643" spans="1:16" x14ac:dyDescent="0.3">
      <c r="A2643" s="97" t="s">
        <v>12464</v>
      </c>
      <c r="B2643" s="97" t="s">
        <v>12465</v>
      </c>
      <c r="C2643" s="97" t="s">
        <v>12466</v>
      </c>
      <c r="D2643" s="97" t="s">
        <v>12466</v>
      </c>
      <c r="E2643" s="97" t="s">
        <v>546</v>
      </c>
      <c r="F2643" s="97"/>
      <c r="G2643" s="97"/>
      <c r="H2643" s="97" t="s">
        <v>546</v>
      </c>
      <c r="I2643" s="97" t="s">
        <v>12467</v>
      </c>
      <c r="J2643" s="97" t="s">
        <v>548</v>
      </c>
      <c r="K2643" s="97">
        <v>142383</v>
      </c>
      <c r="L2643" s="97">
        <v>332848.3</v>
      </c>
      <c r="M2643" s="97">
        <v>542346.85049999994</v>
      </c>
      <c r="N2643" s="97">
        <v>832854.30310000002</v>
      </c>
      <c r="O2643" s="97">
        <v>54.241294850000003</v>
      </c>
      <c r="P2643" s="97">
        <v>-8.8844758489999993</v>
      </c>
    </row>
    <row r="2644" spans="1:16" x14ac:dyDescent="0.3">
      <c r="A2644" s="97" t="s">
        <v>12468</v>
      </c>
      <c r="B2644" s="97" t="s">
        <v>2111</v>
      </c>
      <c r="C2644" s="97" t="s">
        <v>12469</v>
      </c>
      <c r="D2644" s="97" t="s">
        <v>11141</v>
      </c>
      <c r="E2644" s="97" t="s">
        <v>158</v>
      </c>
      <c r="F2644" s="97"/>
      <c r="G2644" s="97"/>
      <c r="H2644" s="97" t="s">
        <v>159</v>
      </c>
      <c r="I2644" s="97" t="s">
        <v>12470</v>
      </c>
      <c r="J2644" s="97" t="s">
        <v>161</v>
      </c>
      <c r="K2644" s="97">
        <v>195588.56299999999</v>
      </c>
      <c r="L2644" s="97">
        <v>132860.06299999999</v>
      </c>
      <c r="M2644" s="97">
        <v>595539.87890000001</v>
      </c>
      <c r="N2644" s="97">
        <v>632908.86950000003</v>
      </c>
      <c r="O2644" s="97">
        <v>52.447626120000002</v>
      </c>
      <c r="P2644" s="97">
        <v>-8.0656106059999999</v>
      </c>
    </row>
    <row r="2645" spans="1:16" x14ac:dyDescent="0.3">
      <c r="A2645" s="97" t="s">
        <v>12471</v>
      </c>
      <c r="B2645" s="97" t="s">
        <v>12472</v>
      </c>
      <c r="C2645" s="97" t="s">
        <v>12473</v>
      </c>
      <c r="D2645" s="97" t="s">
        <v>12474</v>
      </c>
      <c r="E2645" s="97" t="s">
        <v>563</v>
      </c>
      <c r="F2645" s="97"/>
      <c r="G2645" s="97"/>
      <c r="H2645" s="97" t="s">
        <v>159</v>
      </c>
      <c r="I2645" s="97" t="s">
        <v>12475</v>
      </c>
      <c r="J2645" s="97" t="s">
        <v>161</v>
      </c>
      <c r="K2645" s="97">
        <v>202826.859</v>
      </c>
      <c r="L2645" s="97">
        <v>150097.68799999999</v>
      </c>
      <c r="M2645" s="97">
        <v>602776.70869999996</v>
      </c>
      <c r="N2645" s="97">
        <v>650142.74250000005</v>
      </c>
      <c r="O2645" s="97">
        <v>52.60253831</v>
      </c>
      <c r="P2645" s="97">
        <v>-7.9590092800000001</v>
      </c>
    </row>
    <row r="2646" spans="1:16" x14ac:dyDescent="0.3">
      <c r="A2646" s="97" t="s">
        <v>12476</v>
      </c>
      <c r="B2646" s="97" t="s">
        <v>12477</v>
      </c>
      <c r="C2646" s="97" t="s">
        <v>12478</v>
      </c>
      <c r="D2646" s="97" t="s">
        <v>12479</v>
      </c>
      <c r="E2646" s="97" t="s">
        <v>563</v>
      </c>
      <c r="F2646" s="97" t="s">
        <v>2266</v>
      </c>
      <c r="G2646" s="97"/>
      <c r="H2646" s="97" t="s">
        <v>159</v>
      </c>
      <c r="I2646" s="97" t="s">
        <v>12480</v>
      </c>
      <c r="J2646" s="97" t="s">
        <v>161</v>
      </c>
      <c r="K2646" s="97">
        <v>207843.807</v>
      </c>
      <c r="L2646" s="97">
        <v>139798.26699999999</v>
      </c>
      <c r="M2646" s="97">
        <v>607792.52069999999</v>
      </c>
      <c r="N2646" s="97">
        <v>639845.51300000004</v>
      </c>
      <c r="O2646" s="97">
        <v>52.50993691</v>
      </c>
      <c r="P2646" s="97">
        <v>-7.8852060679999996</v>
      </c>
    </row>
    <row r="2647" spans="1:16" x14ac:dyDescent="0.3">
      <c r="A2647" s="97" t="s">
        <v>12481</v>
      </c>
      <c r="B2647" s="97" t="s">
        <v>12482</v>
      </c>
      <c r="C2647" s="97" t="s">
        <v>12483</v>
      </c>
      <c r="D2647" s="97" t="s">
        <v>12484</v>
      </c>
      <c r="E2647" s="97" t="s">
        <v>182</v>
      </c>
      <c r="F2647" s="97"/>
      <c r="G2647" s="97"/>
      <c r="H2647" s="97" t="s">
        <v>175</v>
      </c>
      <c r="I2647" s="97" t="s">
        <v>12485</v>
      </c>
      <c r="J2647" s="97" t="s">
        <v>177</v>
      </c>
      <c r="K2647" s="97">
        <v>313479.65600000002</v>
      </c>
      <c r="L2647" s="97">
        <v>246056.82800000001</v>
      </c>
      <c r="M2647" s="97">
        <v>713406.18339999998</v>
      </c>
      <c r="N2647" s="97">
        <v>746080.61990000005</v>
      </c>
      <c r="O2647" s="97">
        <v>53.452576389999997</v>
      </c>
      <c r="P2647" s="97">
        <v>-6.2925453999999998</v>
      </c>
    </row>
    <row r="2648" spans="1:16" x14ac:dyDescent="0.3">
      <c r="A2648" s="97" t="s">
        <v>12486</v>
      </c>
      <c r="B2648" s="97" t="s">
        <v>12487</v>
      </c>
      <c r="C2648" s="97" t="s">
        <v>12488</v>
      </c>
      <c r="D2648" s="97" t="s">
        <v>12207</v>
      </c>
      <c r="E2648" s="97" t="s">
        <v>12208</v>
      </c>
      <c r="F2648" s="97" t="s">
        <v>174</v>
      </c>
      <c r="G2648" s="97"/>
      <c r="H2648" s="97" t="s">
        <v>175</v>
      </c>
      <c r="I2648" s="97" t="s">
        <v>12489</v>
      </c>
      <c r="J2648" s="97" t="s">
        <v>177</v>
      </c>
      <c r="K2648" s="97">
        <v>306482.32199999999</v>
      </c>
      <c r="L2648" s="97">
        <v>239803.12599999999</v>
      </c>
      <c r="M2648" s="97">
        <v>706410.32350000006</v>
      </c>
      <c r="N2648" s="97">
        <v>739828.30229999998</v>
      </c>
      <c r="O2648" s="97">
        <v>53.397868549999998</v>
      </c>
      <c r="P2648" s="97">
        <v>-6.3999399840000004</v>
      </c>
    </row>
    <row r="2649" spans="1:16" x14ac:dyDescent="0.3">
      <c r="A2649" s="97" t="s">
        <v>12490</v>
      </c>
      <c r="B2649" s="97" t="s">
        <v>12491</v>
      </c>
      <c r="C2649" s="97" t="s">
        <v>12491</v>
      </c>
      <c r="D2649" s="97" t="s">
        <v>563</v>
      </c>
      <c r="E2649" s="97" t="s">
        <v>158</v>
      </c>
      <c r="F2649" s="97"/>
      <c r="G2649" s="97"/>
      <c r="H2649" s="97" t="s">
        <v>159</v>
      </c>
      <c r="I2649" s="97" t="s">
        <v>12492</v>
      </c>
      <c r="J2649" s="97" t="s">
        <v>161</v>
      </c>
      <c r="K2649" s="97">
        <v>207843.92199999999</v>
      </c>
      <c r="L2649" s="97">
        <v>139733.57800000001</v>
      </c>
      <c r="M2649" s="97">
        <v>607792.63540000003</v>
      </c>
      <c r="N2649" s="97">
        <v>639780.83799999999</v>
      </c>
      <c r="O2649" s="97">
        <v>52.509355599999999</v>
      </c>
      <c r="P2649" s="97">
        <v>-7.8852058940000003</v>
      </c>
    </row>
    <row r="2650" spans="1:16" x14ac:dyDescent="0.3">
      <c r="A2650" s="97" t="s">
        <v>12493</v>
      </c>
      <c r="B2650" s="97" t="s">
        <v>12494</v>
      </c>
      <c r="C2650" s="97" t="s">
        <v>12494</v>
      </c>
      <c r="D2650" s="97" t="s">
        <v>12495</v>
      </c>
      <c r="E2650" s="97" t="s">
        <v>10409</v>
      </c>
      <c r="F2650" s="97" t="s">
        <v>611</v>
      </c>
      <c r="G2650" s="97"/>
      <c r="H2650" s="97" t="s">
        <v>612</v>
      </c>
      <c r="I2650" s="97" t="s">
        <v>12496</v>
      </c>
      <c r="J2650" s="97" t="s">
        <v>614</v>
      </c>
      <c r="K2650" s="97">
        <v>141645.89799999999</v>
      </c>
      <c r="L2650" s="97">
        <v>162531.72700000001</v>
      </c>
      <c r="M2650" s="97">
        <v>541608.99329999997</v>
      </c>
      <c r="N2650" s="97">
        <v>662574.43290000001</v>
      </c>
      <c r="O2650" s="97">
        <v>52.71113235</v>
      </c>
      <c r="P2650" s="97">
        <v>-8.8641352050000002</v>
      </c>
    </row>
    <row r="2651" spans="1:16" x14ac:dyDescent="0.3">
      <c r="A2651" s="97" t="s">
        <v>12497</v>
      </c>
      <c r="B2651" s="97" t="s">
        <v>12498</v>
      </c>
      <c r="C2651" s="97" t="s">
        <v>12498</v>
      </c>
      <c r="D2651" s="97" t="s">
        <v>12499</v>
      </c>
      <c r="E2651" s="97" t="s">
        <v>611</v>
      </c>
      <c r="F2651" s="97"/>
      <c r="G2651" s="97"/>
      <c r="H2651" s="97" t="s">
        <v>612</v>
      </c>
      <c r="I2651" s="97" t="s">
        <v>12500</v>
      </c>
      <c r="J2651" s="97" t="s">
        <v>614</v>
      </c>
      <c r="K2651" s="97">
        <v>113588.281</v>
      </c>
      <c r="L2651" s="97">
        <v>198563.5</v>
      </c>
      <c r="M2651" s="97">
        <v>513557.61580000003</v>
      </c>
      <c r="N2651" s="97">
        <v>698598.5943</v>
      </c>
      <c r="O2651" s="97">
        <v>53.031072119999997</v>
      </c>
      <c r="P2651" s="97">
        <v>-9.2887348939999992</v>
      </c>
    </row>
    <row r="2652" spans="1:16" x14ac:dyDescent="0.3">
      <c r="A2652" s="97" t="s">
        <v>12501</v>
      </c>
      <c r="B2652" s="97" t="s">
        <v>12502</v>
      </c>
      <c r="C2652" s="97" t="s">
        <v>12503</v>
      </c>
      <c r="D2652" s="97" t="s">
        <v>12123</v>
      </c>
      <c r="E2652" s="97" t="s">
        <v>8114</v>
      </c>
      <c r="F2652" s="97" t="s">
        <v>8115</v>
      </c>
      <c r="G2652" s="97"/>
      <c r="H2652" s="97" t="s">
        <v>175</v>
      </c>
      <c r="I2652" s="97" t="s">
        <v>12504</v>
      </c>
      <c r="J2652" s="97" t="s">
        <v>184</v>
      </c>
      <c r="K2652" s="97">
        <v>306480.87400000001</v>
      </c>
      <c r="L2652" s="97">
        <v>226547.84700000001</v>
      </c>
      <c r="M2652" s="97">
        <v>706408.80530000001</v>
      </c>
      <c r="N2652" s="97">
        <v>726575.87890000001</v>
      </c>
      <c r="O2652" s="97">
        <v>53.278816489999997</v>
      </c>
      <c r="P2652" s="97">
        <v>-6.4044136480000002</v>
      </c>
    </row>
    <row r="2653" spans="1:16" x14ac:dyDescent="0.3">
      <c r="A2653" s="97" t="s">
        <v>12505</v>
      </c>
      <c r="B2653" s="97" t="s">
        <v>12506</v>
      </c>
      <c r="C2653" s="97" t="s">
        <v>12506</v>
      </c>
      <c r="D2653" s="97" t="s">
        <v>12507</v>
      </c>
      <c r="E2653" s="97" t="s">
        <v>6054</v>
      </c>
      <c r="F2653" s="97"/>
      <c r="G2653" s="97"/>
      <c r="H2653" s="97" t="s">
        <v>123</v>
      </c>
      <c r="I2653" s="97" t="s">
        <v>12508</v>
      </c>
      <c r="J2653" s="97" t="s">
        <v>125</v>
      </c>
      <c r="K2653" s="97">
        <v>256515.59400000001</v>
      </c>
      <c r="L2653" s="97">
        <v>317562.96899999998</v>
      </c>
      <c r="M2653" s="97">
        <v>656454.7733</v>
      </c>
      <c r="N2653" s="97">
        <v>817571.65819999995</v>
      </c>
      <c r="O2653" s="97">
        <v>54.10411903</v>
      </c>
      <c r="P2653" s="97">
        <v>-7.1367703379999998</v>
      </c>
    </row>
    <row r="2654" spans="1:16" x14ac:dyDescent="0.3">
      <c r="A2654" s="97" t="s">
        <v>12509</v>
      </c>
      <c r="B2654" s="97" t="s">
        <v>12510</v>
      </c>
      <c r="C2654" s="97" t="s">
        <v>12511</v>
      </c>
      <c r="D2654" s="97" t="s">
        <v>12512</v>
      </c>
      <c r="E2654" s="97" t="s">
        <v>2080</v>
      </c>
      <c r="F2654" s="97"/>
      <c r="G2654" s="97"/>
      <c r="H2654" s="97" t="s">
        <v>175</v>
      </c>
      <c r="I2654" s="97" t="s">
        <v>12513</v>
      </c>
      <c r="J2654" s="97" t="s">
        <v>198</v>
      </c>
      <c r="K2654" s="97">
        <v>316872.71399999998</v>
      </c>
      <c r="L2654" s="97">
        <v>233181.389</v>
      </c>
      <c r="M2654" s="97">
        <v>716798.44209999999</v>
      </c>
      <c r="N2654" s="97">
        <v>733207.93669999996</v>
      </c>
      <c r="O2654" s="97">
        <v>53.336205200000002</v>
      </c>
      <c r="P2654" s="97">
        <v>-6.246258407</v>
      </c>
    </row>
    <row r="2655" spans="1:16" x14ac:dyDescent="0.3">
      <c r="A2655" s="97" t="s">
        <v>12514</v>
      </c>
      <c r="B2655" s="97" t="s">
        <v>12515</v>
      </c>
      <c r="C2655" s="97" t="s">
        <v>12516</v>
      </c>
      <c r="D2655" s="97" t="s">
        <v>12150</v>
      </c>
      <c r="E2655" s="97" t="s">
        <v>10098</v>
      </c>
      <c r="F2655" s="97" t="s">
        <v>10099</v>
      </c>
      <c r="G2655" s="97"/>
      <c r="H2655" s="97" t="s">
        <v>175</v>
      </c>
      <c r="I2655" s="97" t="s">
        <v>12517</v>
      </c>
      <c r="J2655" s="97" t="s">
        <v>184</v>
      </c>
      <c r="K2655" s="97">
        <v>304913.424</v>
      </c>
      <c r="L2655" s="97">
        <v>231460.75899999999</v>
      </c>
      <c r="M2655" s="97">
        <v>704841.71909999999</v>
      </c>
      <c r="N2655" s="97">
        <v>731487.74089999998</v>
      </c>
      <c r="O2655" s="97">
        <v>53.323254730000002</v>
      </c>
      <c r="P2655" s="97">
        <v>-6.426280384</v>
      </c>
    </row>
    <row r="2656" spans="1:16" x14ac:dyDescent="0.3">
      <c r="A2656" s="97" t="s">
        <v>12518</v>
      </c>
      <c r="B2656" s="97" t="s">
        <v>12519</v>
      </c>
      <c r="C2656" s="97" t="s">
        <v>12520</v>
      </c>
      <c r="D2656" s="97" t="s">
        <v>12521</v>
      </c>
      <c r="E2656" s="97" t="s">
        <v>1014</v>
      </c>
      <c r="F2656" s="97" t="s">
        <v>465</v>
      </c>
      <c r="G2656" s="97"/>
      <c r="H2656" s="97" t="s">
        <v>466</v>
      </c>
      <c r="I2656" s="97" t="s">
        <v>12522</v>
      </c>
      <c r="J2656" s="97" t="s">
        <v>468</v>
      </c>
      <c r="K2656" s="97">
        <v>135945.28099999999</v>
      </c>
      <c r="L2656" s="97">
        <v>280143.78100000002</v>
      </c>
      <c r="M2656" s="97">
        <v>535910.23730000004</v>
      </c>
      <c r="N2656" s="97">
        <v>780161.17590000003</v>
      </c>
      <c r="O2656" s="97">
        <v>53.767101959999998</v>
      </c>
      <c r="P2656" s="97">
        <v>-8.9721110989999993</v>
      </c>
    </row>
    <row r="2657" spans="1:16" x14ac:dyDescent="0.3">
      <c r="A2657" s="97" t="s">
        <v>12523</v>
      </c>
      <c r="B2657" s="97" t="s">
        <v>12524</v>
      </c>
      <c r="C2657" s="97" t="s">
        <v>12524</v>
      </c>
      <c r="D2657" s="97" t="s">
        <v>10533</v>
      </c>
      <c r="E2657" s="97" t="s">
        <v>1197</v>
      </c>
      <c r="F2657" s="97" t="s">
        <v>593</v>
      </c>
      <c r="G2657" s="97"/>
      <c r="H2657" s="97" t="s">
        <v>594</v>
      </c>
      <c r="I2657" s="97" t="s">
        <v>12525</v>
      </c>
      <c r="J2657" s="97" t="s">
        <v>596</v>
      </c>
      <c r="K2657" s="97">
        <v>233673.88399999999</v>
      </c>
      <c r="L2657" s="97">
        <v>225750.46799999999</v>
      </c>
      <c r="M2657" s="97">
        <v>633617.49459999998</v>
      </c>
      <c r="N2657" s="97">
        <v>725779.05969999998</v>
      </c>
      <c r="O2657" s="97">
        <v>53.281264470000004</v>
      </c>
      <c r="P2657" s="97">
        <v>-7.4958978590000003</v>
      </c>
    </row>
    <row r="2658" spans="1:16" x14ac:dyDescent="0.3">
      <c r="A2658" s="97" t="s">
        <v>12526</v>
      </c>
      <c r="B2658" s="97" t="s">
        <v>12527</v>
      </c>
      <c r="C2658" s="97" t="s">
        <v>12528</v>
      </c>
      <c r="D2658" s="97" t="s">
        <v>12529</v>
      </c>
      <c r="E2658" s="97" t="s">
        <v>138</v>
      </c>
      <c r="F2658" s="97"/>
      <c r="G2658" s="97"/>
      <c r="H2658" s="97" t="s">
        <v>138</v>
      </c>
      <c r="I2658" s="97" t="s">
        <v>12530</v>
      </c>
      <c r="J2658" s="97" t="s">
        <v>347</v>
      </c>
      <c r="K2658" s="97">
        <v>165174.889</v>
      </c>
      <c r="L2658" s="97">
        <v>72620.464000000007</v>
      </c>
      <c r="M2658" s="97">
        <v>565132.429</v>
      </c>
      <c r="N2658" s="97">
        <v>572682.40969999996</v>
      </c>
      <c r="O2658" s="97">
        <v>51.90519544</v>
      </c>
      <c r="P2658" s="97">
        <v>-8.5067194980000007</v>
      </c>
    </row>
    <row r="2659" spans="1:16" x14ac:dyDescent="0.3">
      <c r="A2659" s="97" t="s">
        <v>12531</v>
      </c>
      <c r="B2659" s="97" t="s">
        <v>12532</v>
      </c>
      <c r="C2659" s="97" t="s">
        <v>12533</v>
      </c>
      <c r="D2659" s="97" t="s">
        <v>11970</v>
      </c>
      <c r="E2659" s="97" t="s">
        <v>3580</v>
      </c>
      <c r="F2659" s="97" t="s">
        <v>699</v>
      </c>
      <c r="G2659" s="97"/>
      <c r="H2659" s="97" t="s">
        <v>175</v>
      </c>
      <c r="I2659" s="97" t="s">
        <v>12534</v>
      </c>
      <c r="J2659" s="97" t="s">
        <v>659</v>
      </c>
      <c r="K2659" s="97">
        <v>316393.15500000003</v>
      </c>
      <c r="L2659" s="97">
        <v>227057.905</v>
      </c>
      <c r="M2659" s="97">
        <v>716318.95389999996</v>
      </c>
      <c r="N2659" s="97">
        <v>727085.77439999999</v>
      </c>
      <c r="O2659" s="97">
        <v>53.28131655</v>
      </c>
      <c r="P2659" s="97">
        <v>-6.2556979249999998</v>
      </c>
    </row>
    <row r="2660" spans="1:16" x14ac:dyDescent="0.3">
      <c r="A2660" s="97" t="s">
        <v>12535</v>
      </c>
      <c r="B2660" s="97" t="s">
        <v>12536</v>
      </c>
      <c r="C2660" s="97" t="s">
        <v>12537</v>
      </c>
      <c r="D2660" s="97" t="s">
        <v>12399</v>
      </c>
      <c r="E2660" s="97" t="s">
        <v>1141</v>
      </c>
      <c r="F2660" s="97"/>
      <c r="G2660" s="97"/>
      <c r="H2660" s="97" t="s">
        <v>540</v>
      </c>
      <c r="I2660" s="97" t="s">
        <v>12538</v>
      </c>
      <c r="J2660" s="97" t="s">
        <v>1143</v>
      </c>
      <c r="K2660" s="97">
        <v>157302.70300000001</v>
      </c>
      <c r="L2660" s="97">
        <v>155283.609</v>
      </c>
      <c r="M2660" s="97">
        <v>557262.38639999996</v>
      </c>
      <c r="N2660" s="97">
        <v>655327.79180000001</v>
      </c>
      <c r="O2660" s="97">
        <v>52.647465820000001</v>
      </c>
      <c r="P2660" s="97">
        <v>-8.6315569350000008</v>
      </c>
    </row>
    <row r="2661" spans="1:16" x14ac:dyDescent="0.3">
      <c r="A2661" s="97" t="s">
        <v>12539</v>
      </c>
      <c r="B2661" s="97" t="s">
        <v>12540</v>
      </c>
      <c r="C2661" s="97" t="s">
        <v>12541</v>
      </c>
      <c r="D2661" s="97" t="s">
        <v>12542</v>
      </c>
      <c r="E2661" s="97" t="s">
        <v>1053</v>
      </c>
      <c r="F2661" s="97" t="s">
        <v>320</v>
      </c>
      <c r="G2661" s="97"/>
      <c r="H2661" s="97" t="s">
        <v>321</v>
      </c>
      <c r="I2661" s="97" t="s">
        <v>12543</v>
      </c>
      <c r="J2661" s="97" t="s">
        <v>323</v>
      </c>
      <c r="K2661" s="97">
        <v>189241.15599999999</v>
      </c>
      <c r="L2661" s="97">
        <v>304509.875</v>
      </c>
      <c r="M2661" s="97">
        <v>589194.75939999998</v>
      </c>
      <c r="N2661" s="97">
        <v>804521.73490000004</v>
      </c>
      <c r="O2661" s="97">
        <v>53.989837039999998</v>
      </c>
      <c r="P2661" s="97">
        <v>-8.1647644909999997</v>
      </c>
    </row>
    <row r="2662" spans="1:16" x14ac:dyDescent="0.3">
      <c r="A2662" s="97" t="s">
        <v>12544</v>
      </c>
      <c r="B2662" s="97" t="s">
        <v>12545</v>
      </c>
      <c r="C2662" s="97" t="s">
        <v>12546</v>
      </c>
      <c r="D2662" s="97" t="s">
        <v>12546</v>
      </c>
      <c r="E2662" s="97" t="s">
        <v>2381</v>
      </c>
      <c r="F2662" s="97" t="s">
        <v>182</v>
      </c>
      <c r="G2662" s="97"/>
      <c r="H2662" s="97" t="s">
        <v>175</v>
      </c>
      <c r="I2662" s="97" t="s">
        <v>12547</v>
      </c>
      <c r="J2662" s="97" t="s">
        <v>177</v>
      </c>
      <c r="K2662" s="97">
        <v>316842.09399999998</v>
      </c>
      <c r="L2662" s="97">
        <v>246119.06299999999</v>
      </c>
      <c r="M2662" s="97">
        <v>716767.89740000002</v>
      </c>
      <c r="N2662" s="97">
        <v>746142.8236</v>
      </c>
      <c r="O2662" s="97">
        <v>53.452401260000002</v>
      </c>
      <c r="P2662" s="97">
        <v>-6.2419337949999996</v>
      </c>
    </row>
    <row r="2663" spans="1:16" x14ac:dyDescent="0.3">
      <c r="A2663" s="97" t="s">
        <v>12548</v>
      </c>
      <c r="B2663" s="97" t="s">
        <v>12549</v>
      </c>
      <c r="C2663" s="97" t="s">
        <v>12550</v>
      </c>
      <c r="D2663" s="97" t="s">
        <v>12550</v>
      </c>
      <c r="E2663" s="97" t="s">
        <v>3580</v>
      </c>
      <c r="F2663" s="97" t="s">
        <v>699</v>
      </c>
      <c r="G2663" s="97"/>
      <c r="H2663" s="97" t="s">
        <v>175</v>
      </c>
      <c r="I2663" s="97" t="s">
        <v>12551</v>
      </c>
      <c r="J2663" s="97" t="s">
        <v>659</v>
      </c>
      <c r="K2663" s="97">
        <v>318384.67700000003</v>
      </c>
      <c r="L2663" s="97">
        <v>226551.05900000001</v>
      </c>
      <c r="M2663" s="97">
        <v>718310.0442</v>
      </c>
      <c r="N2663" s="97">
        <v>726579.027</v>
      </c>
      <c r="O2663" s="97">
        <v>53.276324240000001</v>
      </c>
      <c r="P2663" s="97">
        <v>-6.2260439229999998</v>
      </c>
    </row>
    <row r="2664" spans="1:16" x14ac:dyDescent="0.3">
      <c r="A2664" s="97" t="s">
        <v>12552</v>
      </c>
      <c r="B2664" s="97" t="s">
        <v>12553</v>
      </c>
      <c r="C2664" s="97" t="s">
        <v>11313</v>
      </c>
      <c r="D2664" s="97" t="s">
        <v>12554</v>
      </c>
      <c r="E2664" s="97" t="s">
        <v>1610</v>
      </c>
      <c r="F2664" s="97" t="s">
        <v>436</v>
      </c>
      <c r="G2664" s="97"/>
      <c r="H2664" s="97" t="s">
        <v>437</v>
      </c>
      <c r="I2664" s="97" t="s">
        <v>12555</v>
      </c>
      <c r="J2664" s="97" t="s">
        <v>439</v>
      </c>
      <c r="K2664" s="97">
        <v>217358.734</v>
      </c>
      <c r="L2664" s="97">
        <v>412880.875</v>
      </c>
      <c r="M2664" s="97">
        <v>617306.85530000005</v>
      </c>
      <c r="N2664" s="97">
        <v>912869.2352</v>
      </c>
      <c r="O2664" s="97">
        <v>54.963176400000002</v>
      </c>
      <c r="P2664" s="97">
        <v>-7.729753992</v>
      </c>
    </row>
    <row r="2665" spans="1:16" x14ac:dyDescent="0.3">
      <c r="A2665" s="97" t="s">
        <v>12556</v>
      </c>
      <c r="B2665" s="97" t="s">
        <v>12557</v>
      </c>
      <c r="C2665" s="97" t="s">
        <v>12558</v>
      </c>
      <c r="D2665" s="97" t="s">
        <v>12559</v>
      </c>
      <c r="E2665" s="97" t="s">
        <v>6136</v>
      </c>
      <c r="F2665" s="97" t="s">
        <v>6415</v>
      </c>
      <c r="G2665" s="97"/>
      <c r="H2665" s="97" t="s">
        <v>247</v>
      </c>
      <c r="I2665" s="97" t="s">
        <v>12560</v>
      </c>
      <c r="J2665" s="97" t="s">
        <v>249</v>
      </c>
      <c r="K2665" s="97">
        <v>287209.15600000002</v>
      </c>
      <c r="L2665" s="97">
        <v>266829.34399999998</v>
      </c>
      <c r="M2665" s="97">
        <v>687141.45299999998</v>
      </c>
      <c r="N2665" s="97">
        <v>766848.8003</v>
      </c>
      <c r="O2665" s="97">
        <v>53.644159199999997</v>
      </c>
      <c r="P2665" s="97">
        <v>-6.6820733519999997</v>
      </c>
    </row>
    <row r="2666" spans="1:16" x14ac:dyDescent="0.3">
      <c r="A2666" s="97" t="s">
        <v>12561</v>
      </c>
      <c r="B2666" s="97" t="s">
        <v>12562</v>
      </c>
      <c r="C2666" s="97" t="s">
        <v>12563</v>
      </c>
      <c r="D2666" s="97" t="s">
        <v>1795</v>
      </c>
      <c r="E2666" s="97" t="s">
        <v>388</v>
      </c>
      <c r="F2666" s="97"/>
      <c r="G2666" s="97"/>
      <c r="H2666" s="97" t="s">
        <v>389</v>
      </c>
      <c r="I2666" s="97" t="s">
        <v>12564</v>
      </c>
      <c r="J2666" s="97" t="s">
        <v>391</v>
      </c>
      <c r="K2666" s="97">
        <v>236729.46900000001</v>
      </c>
      <c r="L2666" s="97">
        <v>97565.039000000004</v>
      </c>
      <c r="M2666" s="97">
        <v>636671.73490000004</v>
      </c>
      <c r="N2666" s="97">
        <v>597621.22620000003</v>
      </c>
      <c r="O2666" s="97">
        <v>52.129243760000001</v>
      </c>
      <c r="P2666" s="97">
        <v>-7.4643919810000003</v>
      </c>
    </row>
    <row r="2667" spans="1:16" x14ac:dyDescent="0.3">
      <c r="A2667" s="97" t="s">
        <v>12565</v>
      </c>
      <c r="B2667" s="97" t="s">
        <v>12566</v>
      </c>
      <c r="C2667" s="97" t="s">
        <v>1496</v>
      </c>
      <c r="D2667" s="97" t="s">
        <v>12567</v>
      </c>
      <c r="E2667" s="97" t="s">
        <v>12568</v>
      </c>
      <c r="F2667" s="97" t="s">
        <v>736</v>
      </c>
      <c r="G2667" s="97"/>
      <c r="H2667" s="97" t="s">
        <v>175</v>
      </c>
      <c r="I2667" s="97" t="s">
        <v>12569</v>
      </c>
      <c r="J2667" s="97" t="s">
        <v>198</v>
      </c>
      <c r="K2667" s="97">
        <v>317403.027</v>
      </c>
      <c r="L2667" s="97">
        <v>231508.69699999999</v>
      </c>
      <c r="M2667" s="97">
        <v>717328.63199999998</v>
      </c>
      <c r="N2667" s="97">
        <v>731535.60219999996</v>
      </c>
      <c r="O2667" s="97">
        <v>53.321065879999999</v>
      </c>
      <c r="P2667" s="97">
        <v>-6.2389205810000004</v>
      </c>
    </row>
    <row r="2668" spans="1:16" x14ac:dyDescent="0.3">
      <c r="A2668" s="97" t="s">
        <v>12570</v>
      </c>
      <c r="B2668" s="97" t="s">
        <v>12571</v>
      </c>
      <c r="C2668" s="97" t="s">
        <v>12572</v>
      </c>
      <c r="D2668" s="97" t="s">
        <v>12573</v>
      </c>
      <c r="E2668" s="97" t="s">
        <v>12574</v>
      </c>
      <c r="F2668" s="97" t="s">
        <v>138</v>
      </c>
      <c r="G2668" s="97"/>
      <c r="H2668" s="97" t="s">
        <v>138</v>
      </c>
      <c r="I2668" s="97" t="s">
        <v>12575</v>
      </c>
      <c r="J2668" s="97" t="s">
        <v>347</v>
      </c>
      <c r="K2668" s="97">
        <v>168423.41099999999</v>
      </c>
      <c r="L2668" s="97">
        <v>74421.452000000005</v>
      </c>
      <c r="M2668" s="97">
        <v>568380.26119999995</v>
      </c>
      <c r="N2668" s="97">
        <v>574482.99219999998</v>
      </c>
      <c r="O2668" s="97">
        <v>51.921574300000003</v>
      </c>
      <c r="P2668" s="97">
        <v>-8.4596867319999998</v>
      </c>
    </row>
    <row r="2669" spans="1:16" x14ac:dyDescent="0.3">
      <c r="A2669" s="97" t="s">
        <v>12576</v>
      </c>
      <c r="B2669" s="97" t="s">
        <v>12577</v>
      </c>
      <c r="C2669" s="97" t="s">
        <v>12577</v>
      </c>
      <c r="D2669" s="97" t="s">
        <v>5149</v>
      </c>
      <c r="E2669" s="97" t="s">
        <v>289</v>
      </c>
      <c r="F2669" s="97"/>
      <c r="G2669" s="97"/>
      <c r="H2669" s="97" t="s">
        <v>290</v>
      </c>
      <c r="I2669" s="97" t="s">
        <v>12578</v>
      </c>
      <c r="J2669" s="97" t="s">
        <v>292</v>
      </c>
      <c r="K2669" s="97">
        <v>329056.46899999998</v>
      </c>
      <c r="L2669" s="97">
        <v>204208.34400000001</v>
      </c>
      <c r="M2669" s="97">
        <v>728979.41879999998</v>
      </c>
      <c r="N2669" s="97">
        <v>704241.0686</v>
      </c>
      <c r="O2669" s="97">
        <v>53.07319639</v>
      </c>
      <c r="P2669" s="97">
        <v>-6.0751658409999996</v>
      </c>
    </row>
    <row r="2670" spans="1:16" x14ac:dyDescent="0.3">
      <c r="A2670" s="97" t="s">
        <v>12579</v>
      </c>
      <c r="B2670" s="97" t="s">
        <v>5982</v>
      </c>
      <c r="C2670" s="97" t="s">
        <v>5982</v>
      </c>
      <c r="D2670" s="97" t="s">
        <v>12003</v>
      </c>
      <c r="E2670" s="97" t="s">
        <v>950</v>
      </c>
      <c r="F2670" s="97" t="s">
        <v>131</v>
      </c>
      <c r="G2670" s="97"/>
      <c r="H2670" s="97" t="s">
        <v>123</v>
      </c>
      <c r="I2670" s="97" t="s">
        <v>12580</v>
      </c>
      <c r="J2670" s="97" t="s">
        <v>125</v>
      </c>
      <c r="K2670" s="97">
        <v>277343.2</v>
      </c>
      <c r="L2670" s="97">
        <v>307507.59999999998</v>
      </c>
      <c r="M2670" s="97">
        <v>677277.83889999997</v>
      </c>
      <c r="N2670" s="97">
        <v>807518.34490000003</v>
      </c>
      <c r="O2670" s="97">
        <v>54.011096029999997</v>
      </c>
      <c r="P2670" s="97">
        <v>-6.820997566</v>
      </c>
    </row>
    <row r="2671" spans="1:16" x14ac:dyDescent="0.3">
      <c r="A2671" s="97" t="s">
        <v>12581</v>
      </c>
      <c r="B2671" s="97" t="s">
        <v>12582</v>
      </c>
      <c r="C2671" s="97" t="s">
        <v>12583</v>
      </c>
      <c r="D2671" s="97" t="s">
        <v>2984</v>
      </c>
      <c r="E2671" s="97" t="s">
        <v>131</v>
      </c>
      <c r="F2671" s="97"/>
      <c r="G2671" s="97"/>
      <c r="H2671" s="97" t="s">
        <v>123</v>
      </c>
      <c r="I2671" s="97" t="s">
        <v>12584</v>
      </c>
      <c r="J2671" s="97" t="s">
        <v>125</v>
      </c>
      <c r="K2671" s="97">
        <v>282925.71899999998</v>
      </c>
      <c r="L2671" s="97">
        <v>321211.96899999998</v>
      </c>
      <c r="M2671" s="97">
        <v>682859.22809999995</v>
      </c>
      <c r="N2671" s="97">
        <v>821219.73160000006</v>
      </c>
      <c r="O2671" s="97">
        <v>54.13331917</v>
      </c>
      <c r="P2671" s="97">
        <v>-6.7321210349999996</v>
      </c>
    </row>
    <row r="2672" spans="1:16" x14ac:dyDescent="0.3">
      <c r="A2672" s="97" t="s">
        <v>12585</v>
      </c>
      <c r="B2672" s="97" t="s">
        <v>12586</v>
      </c>
      <c r="C2672" s="97" t="s">
        <v>12586</v>
      </c>
      <c r="D2672" s="97" t="s">
        <v>12587</v>
      </c>
      <c r="E2672" s="97" t="s">
        <v>131</v>
      </c>
      <c r="F2672" s="97"/>
      <c r="G2672" s="97"/>
      <c r="H2672" s="97" t="s">
        <v>123</v>
      </c>
      <c r="I2672" s="97" t="s">
        <v>12588</v>
      </c>
      <c r="J2672" s="97" t="s">
        <v>125</v>
      </c>
      <c r="K2672" s="97">
        <v>264105.40600000002</v>
      </c>
      <c r="L2672" s="97">
        <v>339231.625</v>
      </c>
      <c r="M2672" s="97">
        <v>664043.06539999996</v>
      </c>
      <c r="N2672" s="97">
        <v>839235.60530000005</v>
      </c>
      <c r="O2672" s="97">
        <v>54.297866749999997</v>
      </c>
      <c r="P2672" s="97">
        <v>-7.0161449889999998</v>
      </c>
    </row>
    <row r="2673" spans="1:16" x14ac:dyDescent="0.3">
      <c r="A2673" s="97" t="s">
        <v>12589</v>
      </c>
      <c r="B2673" s="97" t="s">
        <v>12590</v>
      </c>
      <c r="C2673" s="97" t="s">
        <v>1496</v>
      </c>
      <c r="D2673" s="97" t="s">
        <v>1496</v>
      </c>
      <c r="E2673" s="97" t="s">
        <v>12591</v>
      </c>
      <c r="F2673" s="97" t="s">
        <v>514</v>
      </c>
      <c r="G2673" s="97"/>
      <c r="H2673" s="97" t="s">
        <v>515</v>
      </c>
      <c r="I2673" s="97" t="s">
        <v>12592</v>
      </c>
      <c r="J2673" s="97" t="s">
        <v>517</v>
      </c>
      <c r="K2673" s="97">
        <v>303377.83</v>
      </c>
      <c r="L2673" s="97">
        <v>121546.822</v>
      </c>
      <c r="M2673" s="97">
        <v>703305.87139999995</v>
      </c>
      <c r="N2673" s="97">
        <v>621597.48820000002</v>
      </c>
      <c r="O2673" s="97">
        <v>52.336248509999997</v>
      </c>
      <c r="P2673" s="97">
        <v>-6.484095022</v>
      </c>
    </row>
    <row r="2674" spans="1:16" x14ac:dyDescent="0.3">
      <c r="A2674" s="97" t="s">
        <v>12593</v>
      </c>
      <c r="B2674" s="97" t="s">
        <v>12594</v>
      </c>
      <c r="C2674" s="97" t="s">
        <v>12594</v>
      </c>
      <c r="D2674" s="97" t="s">
        <v>6069</v>
      </c>
      <c r="E2674" s="97" t="s">
        <v>6070</v>
      </c>
      <c r="F2674" s="97" t="s">
        <v>3418</v>
      </c>
      <c r="G2674" s="97"/>
      <c r="H2674" s="97" t="s">
        <v>225</v>
      </c>
      <c r="I2674" s="97" t="s">
        <v>12595</v>
      </c>
      <c r="J2674" s="97" t="s">
        <v>227</v>
      </c>
      <c r="K2674" s="97">
        <v>309038.32799999998</v>
      </c>
      <c r="L2674" s="97">
        <v>275524.90899999999</v>
      </c>
      <c r="M2674" s="97">
        <v>708965.96880000003</v>
      </c>
      <c r="N2674" s="97">
        <v>775542.37589999998</v>
      </c>
      <c r="O2674" s="97">
        <v>53.718163539999999</v>
      </c>
      <c r="P2674" s="97">
        <v>-6.3490829780000002</v>
      </c>
    </row>
    <row r="2675" spans="1:16" x14ac:dyDescent="0.3">
      <c r="A2675" s="97" t="s">
        <v>12596</v>
      </c>
      <c r="B2675" s="97" t="s">
        <v>1496</v>
      </c>
      <c r="C2675" s="97" t="s">
        <v>1496</v>
      </c>
      <c r="D2675" s="97" t="s">
        <v>12597</v>
      </c>
      <c r="E2675" s="97" t="s">
        <v>514</v>
      </c>
      <c r="F2675" s="97"/>
      <c r="G2675" s="97"/>
      <c r="H2675" s="97" t="s">
        <v>515</v>
      </c>
      <c r="I2675" s="97" t="s">
        <v>12598</v>
      </c>
      <c r="J2675" s="97" t="s">
        <v>517</v>
      </c>
      <c r="K2675" s="97">
        <v>310177.09399999998</v>
      </c>
      <c r="L2675" s="97">
        <v>108687.734</v>
      </c>
      <c r="M2675" s="97">
        <v>710103.60279999999</v>
      </c>
      <c r="N2675" s="97">
        <v>608741.13359999994</v>
      </c>
      <c r="O2675" s="97">
        <v>52.219412699999999</v>
      </c>
      <c r="P2675" s="97">
        <v>-6.3885831370000004</v>
      </c>
    </row>
    <row r="2676" spans="1:16" x14ac:dyDescent="0.3">
      <c r="A2676" s="97" t="s">
        <v>12599</v>
      </c>
      <c r="B2676" s="97" t="s">
        <v>12600</v>
      </c>
      <c r="C2676" s="97" t="s">
        <v>12601</v>
      </c>
      <c r="D2676" s="97" t="s">
        <v>11744</v>
      </c>
      <c r="E2676" s="97" t="s">
        <v>699</v>
      </c>
      <c r="F2676" s="97"/>
      <c r="G2676" s="97"/>
      <c r="H2676" s="97" t="s">
        <v>175</v>
      </c>
      <c r="I2676" s="97" t="s">
        <v>12602</v>
      </c>
      <c r="J2676" s="97" t="s">
        <v>184</v>
      </c>
      <c r="K2676" s="97">
        <v>312324.2</v>
      </c>
      <c r="L2676" s="97">
        <v>227331.6</v>
      </c>
      <c r="M2676" s="97">
        <v>712250.87679999997</v>
      </c>
      <c r="N2676" s="97">
        <v>727359.43209999998</v>
      </c>
      <c r="O2676" s="97">
        <v>53.284651310000001</v>
      </c>
      <c r="P2676" s="97">
        <v>-6.3165762140000004</v>
      </c>
    </row>
    <row r="2677" spans="1:16" x14ac:dyDescent="0.3">
      <c r="A2677" s="97" t="s">
        <v>12603</v>
      </c>
      <c r="B2677" s="97" t="s">
        <v>12604</v>
      </c>
      <c r="C2677" s="97" t="s">
        <v>12605</v>
      </c>
      <c r="D2677" s="97" t="s">
        <v>12606</v>
      </c>
      <c r="E2677" s="97" t="s">
        <v>10098</v>
      </c>
      <c r="F2677" s="97" t="s">
        <v>10099</v>
      </c>
      <c r="G2677" s="97"/>
      <c r="H2677" s="97" t="s">
        <v>175</v>
      </c>
      <c r="I2677" s="97" t="s">
        <v>12607</v>
      </c>
      <c r="J2677" s="97" t="s">
        <v>184</v>
      </c>
      <c r="K2677" s="97">
        <v>306739.52299999999</v>
      </c>
      <c r="L2677" s="97">
        <v>234438.78899999999</v>
      </c>
      <c r="M2677" s="97">
        <v>706667.44059999997</v>
      </c>
      <c r="N2677" s="97">
        <v>734465.11959999998</v>
      </c>
      <c r="O2677" s="97">
        <v>53.349637260000002</v>
      </c>
      <c r="P2677" s="97">
        <v>-6.3978848819999996</v>
      </c>
    </row>
    <row r="2678" spans="1:16" x14ac:dyDescent="0.3">
      <c r="A2678" s="97" t="s">
        <v>12608</v>
      </c>
      <c r="B2678" s="97" t="s">
        <v>12609</v>
      </c>
      <c r="C2678" s="97" t="s">
        <v>12609</v>
      </c>
      <c r="D2678" s="97" t="s">
        <v>7772</v>
      </c>
      <c r="E2678" s="97" t="s">
        <v>306</v>
      </c>
      <c r="F2678" s="97"/>
      <c r="G2678" s="97"/>
      <c r="H2678" s="97" t="s">
        <v>307</v>
      </c>
      <c r="I2678" s="97" t="s">
        <v>12610</v>
      </c>
      <c r="J2678" s="97" t="s">
        <v>309</v>
      </c>
      <c r="K2678" s="97">
        <v>151137.875</v>
      </c>
      <c r="L2678" s="97">
        <v>263604.25</v>
      </c>
      <c r="M2678" s="97">
        <v>551099.4693</v>
      </c>
      <c r="N2678" s="97">
        <v>763625.12749999994</v>
      </c>
      <c r="O2678" s="97">
        <v>53.620161459999998</v>
      </c>
      <c r="P2678" s="97">
        <v>-8.7391384460000001</v>
      </c>
    </row>
    <row r="2679" spans="1:16" x14ac:dyDescent="0.3">
      <c r="A2679" s="97" t="s">
        <v>12611</v>
      </c>
      <c r="B2679" s="97" t="s">
        <v>12612</v>
      </c>
      <c r="C2679" s="97" t="s">
        <v>12613</v>
      </c>
      <c r="D2679" s="97" t="s">
        <v>12614</v>
      </c>
      <c r="E2679" s="97" t="s">
        <v>1039</v>
      </c>
      <c r="F2679" s="97" t="s">
        <v>3897</v>
      </c>
      <c r="G2679" s="97"/>
      <c r="H2679" s="97" t="s">
        <v>151</v>
      </c>
      <c r="I2679" s="97" t="s">
        <v>12615</v>
      </c>
      <c r="J2679" s="97" t="s">
        <v>153</v>
      </c>
      <c r="K2679" s="97">
        <v>103782.602</v>
      </c>
      <c r="L2679" s="97">
        <v>103841.883</v>
      </c>
      <c r="M2679" s="97">
        <v>503753.5343</v>
      </c>
      <c r="N2679" s="97">
        <v>603897.43850000005</v>
      </c>
      <c r="O2679" s="97">
        <v>52.178481769999998</v>
      </c>
      <c r="P2679" s="97">
        <v>-9.4073067730000002</v>
      </c>
    </row>
    <row r="2680" spans="1:16" x14ac:dyDescent="0.3">
      <c r="A2680" s="97" t="s">
        <v>12616</v>
      </c>
      <c r="B2680" s="97" t="s">
        <v>12617</v>
      </c>
      <c r="C2680" s="97"/>
      <c r="D2680" s="97" t="s">
        <v>269</v>
      </c>
      <c r="E2680" s="97" t="s">
        <v>261</v>
      </c>
      <c r="F2680" s="97"/>
      <c r="G2680" s="97"/>
      <c r="H2680" s="97" t="s">
        <v>262</v>
      </c>
      <c r="I2680" s="97" t="s">
        <v>12618</v>
      </c>
      <c r="J2680" s="97" t="s">
        <v>264</v>
      </c>
      <c r="K2680" s="97">
        <v>246070.984</v>
      </c>
      <c r="L2680" s="97">
        <v>198704.21900000001</v>
      </c>
      <c r="M2680" s="97">
        <v>646011.77960000001</v>
      </c>
      <c r="N2680" s="97">
        <v>698738.57109999994</v>
      </c>
      <c r="O2680" s="97">
        <v>53.037333080000003</v>
      </c>
      <c r="P2680" s="97">
        <v>-7.313940873</v>
      </c>
    </row>
    <row r="2681" spans="1:16" x14ac:dyDescent="0.3">
      <c r="A2681" s="97" t="s">
        <v>12619</v>
      </c>
      <c r="B2681" s="97" t="s">
        <v>12620</v>
      </c>
      <c r="C2681" s="97" t="s">
        <v>12621</v>
      </c>
      <c r="D2681" s="97" t="s">
        <v>4207</v>
      </c>
      <c r="E2681" s="97" t="s">
        <v>289</v>
      </c>
      <c r="F2681" s="97"/>
      <c r="G2681" s="97"/>
      <c r="H2681" s="97" t="s">
        <v>290</v>
      </c>
      <c r="I2681" s="97" t="s">
        <v>12622</v>
      </c>
      <c r="J2681" s="97" t="s">
        <v>292</v>
      </c>
      <c r="K2681" s="97">
        <v>299461.65600000002</v>
      </c>
      <c r="L2681" s="97">
        <v>168908.07800000001</v>
      </c>
      <c r="M2681" s="97">
        <v>699390.79280000005</v>
      </c>
      <c r="N2681" s="97">
        <v>668948.56389999995</v>
      </c>
      <c r="O2681" s="97">
        <v>52.762430190000003</v>
      </c>
      <c r="P2681" s="97">
        <v>-6.5273480350000002</v>
      </c>
    </row>
    <row r="2682" spans="1:16" x14ac:dyDescent="0.3">
      <c r="A2682" s="97" t="s">
        <v>12623</v>
      </c>
      <c r="B2682" s="97" t="s">
        <v>1496</v>
      </c>
      <c r="C2682" s="97" t="s">
        <v>1496</v>
      </c>
      <c r="D2682" s="97" t="s">
        <v>698</v>
      </c>
      <c r="E2682" s="97" t="s">
        <v>3457</v>
      </c>
      <c r="F2682" s="97" t="s">
        <v>12624</v>
      </c>
      <c r="G2682" s="97"/>
      <c r="H2682" s="97" t="s">
        <v>262</v>
      </c>
      <c r="I2682" s="97" t="s">
        <v>12625</v>
      </c>
      <c r="J2682" s="97" t="s">
        <v>264</v>
      </c>
      <c r="K2682" s="97">
        <v>244260.05499999999</v>
      </c>
      <c r="L2682" s="97">
        <v>185479.75</v>
      </c>
      <c r="M2682" s="97">
        <v>644201.17000000004</v>
      </c>
      <c r="N2682" s="97">
        <v>685516.96059999999</v>
      </c>
      <c r="O2682" s="97">
        <v>52.91866452</v>
      </c>
      <c r="P2682" s="97">
        <v>-7.3427415170000003</v>
      </c>
    </row>
    <row r="2683" spans="1:16" x14ac:dyDescent="0.3">
      <c r="A2683" s="97" t="s">
        <v>12626</v>
      </c>
      <c r="B2683" s="97" t="s">
        <v>12627</v>
      </c>
      <c r="C2683" s="97" t="s">
        <v>12628</v>
      </c>
      <c r="D2683" s="97" t="s">
        <v>12628</v>
      </c>
      <c r="E2683" s="97" t="s">
        <v>12629</v>
      </c>
      <c r="F2683" s="97" t="s">
        <v>898</v>
      </c>
      <c r="G2683" s="97"/>
      <c r="H2683" s="97" t="s">
        <v>232</v>
      </c>
      <c r="I2683" s="97" t="s">
        <v>12630</v>
      </c>
      <c r="J2683" s="97" t="s">
        <v>234</v>
      </c>
      <c r="K2683" s="97">
        <v>214555.20300000001</v>
      </c>
      <c r="L2683" s="97">
        <v>275723.56300000002</v>
      </c>
      <c r="M2683" s="97">
        <v>614503.19909999997</v>
      </c>
      <c r="N2683" s="97">
        <v>775741.4902</v>
      </c>
      <c r="O2683" s="97">
        <v>53.73112484</v>
      </c>
      <c r="P2683" s="97">
        <v>-7.7802068899999997</v>
      </c>
    </row>
    <row r="2684" spans="1:16" x14ac:dyDescent="0.3">
      <c r="A2684" s="97" t="s">
        <v>12631</v>
      </c>
      <c r="B2684" s="97" t="s">
        <v>12632</v>
      </c>
      <c r="C2684" s="97" t="s">
        <v>12633</v>
      </c>
      <c r="D2684" s="97" t="s">
        <v>12634</v>
      </c>
      <c r="E2684" s="97" t="s">
        <v>12635</v>
      </c>
      <c r="F2684" s="97" t="s">
        <v>1216</v>
      </c>
      <c r="G2684" s="97" t="s">
        <v>289</v>
      </c>
      <c r="H2684" s="97" t="s">
        <v>290</v>
      </c>
      <c r="I2684" s="97" t="s">
        <v>12636</v>
      </c>
      <c r="J2684" s="97" t="s">
        <v>292</v>
      </c>
      <c r="K2684" s="97">
        <v>325302.93599999999</v>
      </c>
      <c r="L2684" s="97">
        <v>216934.64300000001</v>
      </c>
      <c r="M2684" s="97">
        <v>725226.76190000004</v>
      </c>
      <c r="N2684" s="97">
        <v>716964.6459</v>
      </c>
      <c r="O2684" s="97">
        <v>53.188377780000003</v>
      </c>
      <c r="P2684" s="97">
        <v>-6.1261688320000003</v>
      </c>
    </row>
    <row r="2685" spans="1:16" x14ac:dyDescent="0.3">
      <c r="A2685" s="97" t="s">
        <v>12637</v>
      </c>
      <c r="B2685" s="97" t="s">
        <v>12638</v>
      </c>
      <c r="C2685" s="97" t="s">
        <v>12639</v>
      </c>
      <c r="D2685" s="97" t="s">
        <v>12639</v>
      </c>
      <c r="E2685" s="97" t="s">
        <v>12208</v>
      </c>
      <c r="F2685" s="97" t="s">
        <v>174</v>
      </c>
      <c r="G2685" s="97"/>
      <c r="H2685" s="97" t="s">
        <v>175</v>
      </c>
      <c r="I2685" s="97" t="s">
        <v>12640</v>
      </c>
      <c r="J2685" s="97" t="s">
        <v>177</v>
      </c>
      <c r="K2685" s="97">
        <v>305798.37599999999</v>
      </c>
      <c r="L2685" s="97">
        <v>240310.13500000001</v>
      </c>
      <c r="M2685" s="97">
        <v>705726.52749999997</v>
      </c>
      <c r="N2685" s="97">
        <v>740335.20570000005</v>
      </c>
      <c r="O2685" s="97">
        <v>53.402559570000001</v>
      </c>
      <c r="P2685" s="97">
        <v>-6.4100478829999998</v>
      </c>
    </row>
    <row r="2686" spans="1:16" x14ac:dyDescent="0.3">
      <c r="A2686" s="97" t="s">
        <v>12641</v>
      </c>
      <c r="B2686" s="97" t="s">
        <v>12642</v>
      </c>
      <c r="C2686" s="97" t="s">
        <v>12643</v>
      </c>
      <c r="D2686" s="97" t="s">
        <v>12644</v>
      </c>
      <c r="E2686" s="97" t="s">
        <v>12645</v>
      </c>
      <c r="F2686" s="97" t="s">
        <v>436</v>
      </c>
      <c r="G2686" s="97"/>
      <c r="H2686" s="97" t="s">
        <v>437</v>
      </c>
      <c r="I2686" s="97" t="s">
        <v>12646</v>
      </c>
      <c r="J2686" s="97" t="s">
        <v>439</v>
      </c>
      <c r="K2686" s="97">
        <v>171446.96900000001</v>
      </c>
      <c r="L2686" s="97">
        <v>397950.96899999998</v>
      </c>
      <c r="M2686" s="97">
        <v>571404.90269999998</v>
      </c>
      <c r="N2686" s="97">
        <v>897942.7892</v>
      </c>
      <c r="O2686" s="97">
        <v>54.82855292</v>
      </c>
      <c r="P2686" s="97">
        <v>-8.4450257579999999</v>
      </c>
    </row>
    <row r="2687" spans="1:16" x14ac:dyDescent="0.3">
      <c r="A2687" s="97" t="s">
        <v>12647</v>
      </c>
      <c r="B2687" s="97" t="s">
        <v>12648</v>
      </c>
      <c r="C2687" s="97" t="s">
        <v>12648</v>
      </c>
      <c r="D2687" s="97" t="s">
        <v>12649</v>
      </c>
      <c r="E2687" s="97" t="s">
        <v>3379</v>
      </c>
      <c r="F2687" s="97" t="s">
        <v>182</v>
      </c>
      <c r="G2687" s="97"/>
      <c r="H2687" s="97" t="s">
        <v>175</v>
      </c>
      <c r="I2687" s="97" t="s">
        <v>12650</v>
      </c>
      <c r="J2687" s="97" t="s">
        <v>177</v>
      </c>
      <c r="K2687" s="97">
        <v>325146.15600000002</v>
      </c>
      <c r="L2687" s="97">
        <v>258923.65599999999</v>
      </c>
      <c r="M2687" s="97">
        <v>725070.23860000004</v>
      </c>
      <c r="N2687" s="97">
        <v>758944.6139</v>
      </c>
      <c r="O2687" s="97">
        <v>53.56548033</v>
      </c>
      <c r="P2687" s="97">
        <v>-6.1118998060000003</v>
      </c>
    </row>
    <row r="2688" spans="1:16" x14ac:dyDescent="0.3">
      <c r="A2688" s="97" t="s">
        <v>12651</v>
      </c>
      <c r="B2688" s="97" t="s">
        <v>12652</v>
      </c>
      <c r="C2688" s="97" t="s">
        <v>12652</v>
      </c>
      <c r="D2688" s="97" t="s">
        <v>12653</v>
      </c>
      <c r="E2688" s="97" t="s">
        <v>138</v>
      </c>
      <c r="F2688" s="97"/>
      <c r="G2688" s="97"/>
      <c r="H2688" s="97" t="s">
        <v>138</v>
      </c>
      <c r="I2688" s="97" t="s">
        <v>12654</v>
      </c>
      <c r="J2688" s="97" t="s">
        <v>140</v>
      </c>
      <c r="K2688" s="97">
        <v>173748.99600000001</v>
      </c>
      <c r="L2688" s="97">
        <v>67599.267999999996</v>
      </c>
      <c r="M2688" s="97">
        <v>573704.66240000003</v>
      </c>
      <c r="N2688" s="97">
        <v>567662.24849999999</v>
      </c>
      <c r="O2688" s="97">
        <v>51.860539809999999</v>
      </c>
      <c r="P2688" s="97">
        <v>-8.3817629460000003</v>
      </c>
    </row>
    <row r="2689" spans="1:16" x14ac:dyDescent="0.3">
      <c r="A2689" s="97" t="s">
        <v>12655</v>
      </c>
      <c r="B2689" s="97" t="s">
        <v>12656</v>
      </c>
      <c r="C2689" s="97" t="s">
        <v>12656</v>
      </c>
      <c r="D2689" s="97" t="s">
        <v>12657</v>
      </c>
      <c r="E2689" s="97" t="s">
        <v>3025</v>
      </c>
      <c r="F2689" s="97"/>
      <c r="G2689" s="97"/>
      <c r="H2689" s="97" t="s">
        <v>138</v>
      </c>
      <c r="I2689" s="97" t="s">
        <v>12658</v>
      </c>
      <c r="J2689" s="97" t="s">
        <v>140</v>
      </c>
      <c r="K2689" s="97">
        <v>172527.4</v>
      </c>
      <c r="L2689" s="97">
        <v>72953.899999999994</v>
      </c>
      <c r="M2689" s="97">
        <v>572483.35849999997</v>
      </c>
      <c r="N2689" s="97">
        <v>573015.73400000005</v>
      </c>
      <c r="O2689" s="97">
        <v>51.90860309</v>
      </c>
      <c r="P2689" s="97">
        <v>-8.3999205359999998</v>
      </c>
    </row>
    <row r="2690" spans="1:16" x14ac:dyDescent="0.3">
      <c r="A2690" s="97" t="s">
        <v>12659</v>
      </c>
      <c r="B2690" s="97" t="s">
        <v>12660</v>
      </c>
      <c r="C2690" s="97" t="s">
        <v>12661</v>
      </c>
      <c r="D2690" s="97" t="s">
        <v>12662</v>
      </c>
      <c r="E2690" s="97" t="s">
        <v>137</v>
      </c>
      <c r="F2690" s="97"/>
      <c r="G2690" s="97"/>
      <c r="H2690" s="97" t="s">
        <v>138</v>
      </c>
      <c r="I2690" s="97" t="s">
        <v>12663</v>
      </c>
      <c r="J2690" s="97" t="s">
        <v>140</v>
      </c>
      <c r="K2690" s="97">
        <v>193441.625</v>
      </c>
      <c r="L2690" s="97">
        <v>79516.5</v>
      </c>
      <c r="M2690" s="97">
        <v>593393.11529999995</v>
      </c>
      <c r="N2690" s="97">
        <v>579576.80729999999</v>
      </c>
      <c r="O2690" s="97">
        <v>51.968221219999997</v>
      </c>
      <c r="P2690" s="97">
        <v>-8.0961501269999996</v>
      </c>
    </row>
    <row r="2691" spans="1:16" x14ac:dyDescent="0.3">
      <c r="A2691" s="97" t="s">
        <v>12664</v>
      </c>
      <c r="B2691" s="97" t="s">
        <v>12665</v>
      </c>
      <c r="C2691" s="97" t="s">
        <v>12117</v>
      </c>
      <c r="D2691" s="97" t="s">
        <v>12666</v>
      </c>
      <c r="E2691" s="97" t="s">
        <v>1751</v>
      </c>
      <c r="F2691" s="97" t="s">
        <v>182</v>
      </c>
      <c r="G2691" s="97"/>
      <c r="H2691" s="97" t="s">
        <v>175</v>
      </c>
      <c r="I2691" s="97" t="s">
        <v>12667</v>
      </c>
      <c r="J2691" s="97" t="s">
        <v>177</v>
      </c>
      <c r="K2691" s="97">
        <v>323907.15999999997</v>
      </c>
      <c r="L2691" s="97">
        <v>244909.408</v>
      </c>
      <c r="M2691" s="97">
        <v>723831.4351</v>
      </c>
      <c r="N2691" s="97">
        <v>744933.39170000004</v>
      </c>
      <c r="O2691" s="97">
        <v>53.43992634</v>
      </c>
      <c r="P2691" s="97">
        <v>-6.1361203829999997</v>
      </c>
    </row>
    <row r="2692" spans="1:16" x14ac:dyDescent="0.3">
      <c r="A2692" s="97" t="s">
        <v>12668</v>
      </c>
      <c r="B2692" s="97" t="s">
        <v>12669</v>
      </c>
      <c r="C2692" s="97" t="s">
        <v>12670</v>
      </c>
      <c r="D2692" s="97" t="s">
        <v>5916</v>
      </c>
      <c r="E2692" s="97" t="s">
        <v>1270</v>
      </c>
      <c r="F2692" s="97" t="s">
        <v>5879</v>
      </c>
      <c r="G2692" s="97"/>
      <c r="H2692" s="97" t="s">
        <v>175</v>
      </c>
      <c r="I2692" s="97" t="s">
        <v>12671</v>
      </c>
      <c r="J2692" s="97" t="s">
        <v>198</v>
      </c>
      <c r="K2692" s="97">
        <v>310782.08500000002</v>
      </c>
      <c r="L2692" s="97">
        <v>232489.40700000001</v>
      </c>
      <c r="M2692" s="97">
        <v>710709.12139999995</v>
      </c>
      <c r="N2692" s="97">
        <v>732516.1361</v>
      </c>
      <c r="O2692" s="97">
        <v>53.331299090000002</v>
      </c>
      <c r="P2692" s="97">
        <v>-6.3378885650000001</v>
      </c>
    </row>
    <row r="2693" spans="1:16" x14ac:dyDescent="0.3">
      <c r="A2693" s="97" t="s">
        <v>12672</v>
      </c>
      <c r="B2693" s="97" t="s">
        <v>12673</v>
      </c>
      <c r="C2693" s="97" t="s">
        <v>12674</v>
      </c>
      <c r="D2693" s="97" t="s">
        <v>12123</v>
      </c>
      <c r="E2693" s="97" t="s">
        <v>8114</v>
      </c>
      <c r="F2693" s="97" t="s">
        <v>8115</v>
      </c>
      <c r="G2693" s="97"/>
      <c r="H2693" s="97" t="s">
        <v>175</v>
      </c>
      <c r="I2693" s="97" t="s">
        <v>12675</v>
      </c>
      <c r="J2693" s="97" t="s">
        <v>184</v>
      </c>
      <c r="K2693" s="97">
        <v>306559.68900000001</v>
      </c>
      <c r="L2693" s="97">
        <v>226556.27499999999</v>
      </c>
      <c r="M2693" s="97">
        <v>706487.60340000002</v>
      </c>
      <c r="N2693" s="97">
        <v>726584.30469999998</v>
      </c>
      <c r="O2693" s="97">
        <v>53.278876369999999</v>
      </c>
      <c r="P2693" s="97">
        <v>-6.4032297619999996</v>
      </c>
    </row>
    <row r="2694" spans="1:16" x14ac:dyDescent="0.3">
      <c r="A2694" s="97" t="s">
        <v>12676</v>
      </c>
      <c r="B2694" s="97" t="s">
        <v>1496</v>
      </c>
      <c r="C2694" s="97" t="s">
        <v>5188</v>
      </c>
      <c r="D2694" s="97" t="s">
        <v>6011</v>
      </c>
      <c r="E2694" s="97" t="s">
        <v>246</v>
      </c>
      <c r="F2694" s="97"/>
      <c r="G2694" s="97"/>
      <c r="H2694" s="97" t="s">
        <v>247</v>
      </c>
      <c r="I2694" s="97" t="s">
        <v>12677</v>
      </c>
      <c r="J2694" s="97" t="s">
        <v>249</v>
      </c>
      <c r="K2694" s="97">
        <v>306267.46899999998</v>
      </c>
      <c r="L2694" s="97">
        <v>252950.82800000001</v>
      </c>
      <c r="M2694" s="97">
        <v>706195.58669999999</v>
      </c>
      <c r="N2694" s="97">
        <v>752973.17299999995</v>
      </c>
      <c r="O2694" s="97">
        <v>53.515995510000003</v>
      </c>
      <c r="P2694" s="97">
        <v>-6.3987302740000001</v>
      </c>
    </row>
    <row r="2695" spans="1:16" x14ac:dyDescent="0.3">
      <c r="A2695" s="97" t="s">
        <v>12678</v>
      </c>
      <c r="B2695" s="97" t="s">
        <v>12679</v>
      </c>
      <c r="C2695" s="97" t="s">
        <v>12680</v>
      </c>
      <c r="D2695" s="97" t="s">
        <v>12680</v>
      </c>
      <c r="E2695" s="97" t="s">
        <v>173</v>
      </c>
      <c r="F2695" s="97" t="s">
        <v>174</v>
      </c>
      <c r="G2695" s="97"/>
      <c r="H2695" s="97" t="s">
        <v>175</v>
      </c>
      <c r="I2695" s="97" t="s">
        <v>12681</v>
      </c>
      <c r="J2695" s="97" t="s">
        <v>177</v>
      </c>
      <c r="K2695" s="97">
        <v>308004.59999999998</v>
      </c>
      <c r="L2695" s="97">
        <v>237646.8</v>
      </c>
      <c r="M2695" s="97">
        <v>707932.26210000005</v>
      </c>
      <c r="N2695" s="97">
        <v>737672.43279999995</v>
      </c>
      <c r="O2695" s="97">
        <v>53.378193029999998</v>
      </c>
      <c r="P2695" s="97">
        <v>-6.3778016429999997</v>
      </c>
    </row>
    <row r="2696" spans="1:16" x14ac:dyDescent="0.3">
      <c r="A2696" s="97" t="s">
        <v>12682</v>
      </c>
      <c r="B2696" s="97" t="s">
        <v>12683</v>
      </c>
      <c r="C2696" s="97" t="s">
        <v>12684</v>
      </c>
      <c r="D2696" s="97" t="s">
        <v>2471</v>
      </c>
      <c r="E2696" s="97" t="s">
        <v>375</v>
      </c>
      <c r="F2696" s="97"/>
      <c r="G2696" s="97"/>
      <c r="H2696" s="97" t="s">
        <v>307</v>
      </c>
      <c r="I2696" s="97" t="s">
        <v>12685</v>
      </c>
      <c r="J2696" s="97" t="s">
        <v>309</v>
      </c>
      <c r="K2696" s="97">
        <v>162040.32800000001</v>
      </c>
      <c r="L2696" s="97">
        <v>235854.67199999999</v>
      </c>
      <c r="M2696" s="97">
        <v>561999.42460000003</v>
      </c>
      <c r="N2696" s="97">
        <v>735881.47030000004</v>
      </c>
      <c r="O2696" s="97">
        <v>53.371753980000001</v>
      </c>
      <c r="P2696" s="97">
        <v>-8.5710349990000001</v>
      </c>
    </row>
    <row r="2697" spans="1:16" x14ac:dyDescent="0.3">
      <c r="A2697" s="97" t="s">
        <v>12686</v>
      </c>
      <c r="B2697" s="97" t="s">
        <v>12687</v>
      </c>
      <c r="C2697" s="97" t="s">
        <v>12687</v>
      </c>
      <c r="D2697" s="97" t="s">
        <v>12688</v>
      </c>
      <c r="E2697" s="97" t="s">
        <v>12689</v>
      </c>
      <c r="F2697" s="97" t="s">
        <v>3493</v>
      </c>
      <c r="G2697" s="97"/>
      <c r="H2697" s="97" t="s">
        <v>138</v>
      </c>
      <c r="I2697" s="97" t="s">
        <v>12690</v>
      </c>
      <c r="J2697" s="97" t="s">
        <v>140</v>
      </c>
      <c r="K2697" s="97">
        <v>158290.22200000001</v>
      </c>
      <c r="L2697" s="97">
        <v>71009.535999999993</v>
      </c>
      <c r="M2697" s="97">
        <v>558249.23580000002</v>
      </c>
      <c r="N2697" s="97">
        <v>571071.86609999998</v>
      </c>
      <c r="O2697" s="97">
        <v>51.890245710000002</v>
      </c>
      <c r="P2697" s="97">
        <v>-8.6065502590000005</v>
      </c>
    </row>
    <row r="2698" spans="1:16" x14ac:dyDescent="0.3">
      <c r="A2698" s="97" t="s">
        <v>12691</v>
      </c>
      <c r="B2698" s="97" t="s">
        <v>12692</v>
      </c>
      <c r="C2698" s="97" t="s">
        <v>12692</v>
      </c>
      <c r="D2698" s="97" t="s">
        <v>741</v>
      </c>
      <c r="E2698" s="97" t="s">
        <v>465</v>
      </c>
      <c r="F2698" s="97"/>
      <c r="G2698" s="97"/>
      <c r="H2698" s="97" t="s">
        <v>466</v>
      </c>
      <c r="I2698" s="97" t="s">
        <v>12693</v>
      </c>
      <c r="J2698" s="97" t="s">
        <v>468</v>
      </c>
      <c r="K2698" s="97">
        <v>123761.773</v>
      </c>
      <c r="L2698" s="97">
        <v>319343.15600000002</v>
      </c>
      <c r="M2698" s="97">
        <v>523729.56400000001</v>
      </c>
      <c r="N2698" s="97">
        <v>819352.16870000004</v>
      </c>
      <c r="O2698" s="97">
        <v>54.11756063</v>
      </c>
      <c r="P2698" s="97">
        <v>-9.1666125479999998</v>
      </c>
    </row>
    <row r="2699" spans="1:16" x14ac:dyDescent="0.3">
      <c r="A2699" s="97" t="s">
        <v>12694</v>
      </c>
      <c r="B2699" s="97" t="s">
        <v>12695</v>
      </c>
      <c r="C2699" s="97" t="s">
        <v>12696</v>
      </c>
      <c r="D2699" s="97" t="s">
        <v>12697</v>
      </c>
      <c r="E2699" s="97" t="s">
        <v>3153</v>
      </c>
      <c r="F2699" s="97"/>
      <c r="G2699" s="97"/>
      <c r="H2699" s="97" t="s">
        <v>175</v>
      </c>
      <c r="I2699" s="97" t="s">
        <v>12698</v>
      </c>
      <c r="J2699" s="97" t="s">
        <v>198</v>
      </c>
      <c r="K2699" s="97">
        <v>317986.29800000001</v>
      </c>
      <c r="L2699" s="97">
        <v>235235.236</v>
      </c>
      <c r="M2699" s="97">
        <v>717911.79709999997</v>
      </c>
      <c r="N2699" s="97">
        <v>735261.33530000004</v>
      </c>
      <c r="O2699" s="97">
        <v>53.354403329999997</v>
      </c>
      <c r="P2699" s="97">
        <v>-6.2287854830000002</v>
      </c>
    </row>
    <row r="2700" spans="1:16" x14ac:dyDescent="0.3">
      <c r="A2700" s="97" t="s">
        <v>12699</v>
      </c>
      <c r="B2700" s="97" t="s">
        <v>12700</v>
      </c>
      <c r="C2700" s="97" t="s">
        <v>12701</v>
      </c>
      <c r="D2700" s="97" t="s">
        <v>12230</v>
      </c>
      <c r="E2700" s="97" t="s">
        <v>11994</v>
      </c>
      <c r="F2700" s="97" t="s">
        <v>8114</v>
      </c>
      <c r="G2700" s="97" t="s">
        <v>8115</v>
      </c>
      <c r="H2700" s="97" t="s">
        <v>175</v>
      </c>
      <c r="I2700" s="97" t="s">
        <v>12702</v>
      </c>
      <c r="J2700" s="97" t="s">
        <v>184</v>
      </c>
      <c r="K2700" s="97">
        <v>307235.63500000001</v>
      </c>
      <c r="L2700" s="97">
        <v>226267.40900000001</v>
      </c>
      <c r="M2700" s="97">
        <v>707163.40229999996</v>
      </c>
      <c r="N2700" s="97">
        <v>726295.49730000005</v>
      </c>
      <c r="O2700" s="97">
        <v>53.276145790000001</v>
      </c>
      <c r="P2700" s="97">
        <v>-6.3931979109999997</v>
      </c>
    </row>
    <row r="2701" spans="1:16" x14ac:dyDescent="0.3">
      <c r="A2701" s="97" t="s">
        <v>12703</v>
      </c>
      <c r="B2701" s="97" t="s">
        <v>12704</v>
      </c>
      <c r="C2701" s="97" t="s">
        <v>12705</v>
      </c>
      <c r="D2701" s="97" t="s">
        <v>12706</v>
      </c>
      <c r="E2701" s="97" t="s">
        <v>2486</v>
      </c>
      <c r="F2701" s="97" t="s">
        <v>674</v>
      </c>
      <c r="G2701" s="97"/>
      <c r="H2701" s="97" t="s">
        <v>466</v>
      </c>
      <c r="I2701" s="97" t="s">
        <v>12707</v>
      </c>
      <c r="J2701" s="97" t="s">
        <v>468</v>
      </c>
      <c r="K2701" s="97">
        <v>75623.491999999998</v>
      </c>
      <c r="L2701" s="97">
        <v>320001.09399999998</v>
      </c>
      <c r="M2701" s="97">
        <v>475601.66019999998</v>
      </c>
      <c r="N2701" s="97">
        <v>820010.22169999999</v>
      </c>
      <c r="O2701" s="97">
        <v>54.114087699999999</v>
      </c>
      <c r="P2701" s="97">
        <v>-9.9026733999999994</v>
      </c>
    </row>
    <row r="2702" spans="1:16" x14ac:dyDescent="0.3">
      <c r="A2702" s="97" t="s">
        <v>12708</v>
      </c>
      <c r="B2702" s="97" t="s">
        <v>12709</v>
      </c>
      <c r="C2702" s="97" t="s">
        <v>12710</v>
      </c>
      <c r="D2702" s="97" t="s">
        <v>12711</v>
      </c>
      <c r="E2702" s="97" t="s">
        <v>12712</v>
      </c>
      <c r="F2702" s="97" t="s">
        <v>12713</v>
      </c>
      <c r="G2702" s="97"/>
      <c r="H2702" s="97" t="s">
        <v>175</v>
      </c>
      <c r="I2702" s="97" t="s">
        <v>12714</v>
      </c>
      <c r="J2702" s="97" t="s">
        <v>198</v>
      </c>
      <c r="K2702" s="97">
        <v>322948.625</v>
      </c>
      <c r="L2702" s="97">
        <v>238824.78099999999</v>
      </c>
      <c r="M2702" s="97">
        <v>722873.07420000003</v>
      </c>
      <c r="N2702" s="97">
        <v>738850.08059999999</v>
      </c>
      <c r="O2702" s="97">
        <v>53.385509280000001</v>
      </c>
      <c r="P2702" s="97">
        <v>-6.1529067780000002</v>
      </c>
    </row>
    <row r="2703" spans="1:16" x14ac:dyDescent="0.3">
      <c r="A2703" s="97" t="s">
        <v>12715</v>
      </c>
      <c r="B2703" s="97" t="s">
        <v>12716</v>
      </c>
      <c r="C2703" s="97" t="s">
        <v>12716</v>
      </c>
      <c r="D2703" s="97" t="s">
        <v>12717</v>
      </c>
      <c r="E2703" s="97" t="s">
        <v>6011</v>
      </c>
      <c r="F2703" s="97" t="s">
        <v>246</v>
      </c>
      <c r="G2703" s="97"/>
      <c r="H2703" s="97" t="s">
        <v>247</v>
      </c>
      <c r="I2703" s="97" t="s">
        <v>12718</v>
      </c>
      <c r="J2703" s="97" t="s">
        <v>249</v>
      </c>
      <c r="K2703" s="97">
        <v>307081.84399999998</v>
      </c>
      <c r="L2703" s="97">
        <v>251730.84400000001</v>
      </c>
      <c r="M2703" s="97">
        <v>707009.77980000002</v>
      </c>
      <c r="N2703" s="97">
        <v>751753.44750000001</v>
      </c>
      <c r="O2703" s="97">
        <v>53.50487356</v>
      </c>
      <c r="P2703" s="97">
        <v>-6.3868750160000003</v>
      </c>
    </row>
    <row r="2704" spans="1:16" x14ac:dyDescent="0.3">
      <c r="A2704" s="97" t="s">
        <v>12719</v>
      </c>
      <c r="B2704" s="97" t="s">
        <v>2843</v>
      </c>
      <c r="C2704" s="97" t="s">
        <v>2843</v>
      </c>
      <c r="D2704" s="97" t="s">
        <v>12720</v>
      </c>
      <c r="E2704" s="97" t="s">
        <v>950</v>
      </c>
      <c r="F2704" s="97" t="s">
        <v>131</v>
      </c>
      <c r="G2704" s="97"/>
      <c r="H2704" s="97" t="s">
        <v>123</v>
      </c>
      <c r="I2704" s="97" t="s">
        <v>12721</v>
      </c>
      <c r="J2704" s="97" t="s">
        <v>125</v>
      </c>
      <c r="K2704" s="97">
        <v>284687.71899999998</v>
      </c>
      <c r="L2704" s="97">
        <v>297663.18800000002</v>
      </c>
      <c r="M2704" s="97">
        <v>684620.72329999995</v>
      </c>
      <c r="N2704" s="97">
        <v>797676.0148</v>
      </c>
      <c r="O2704" s="97">
        <v>53.921524669999997</v>
      </c>
      <c r="P2704" s="97">
        <v>-6.7117295690000001</v>
      </c>
    </row>
    <row r="2705" spans="1:16" x14ac:dyDescent="0.3">
      <c r="A2705" s="97" t="s">
        <v>12722</v>
      </c>
      <c r="B2705" s="97" t="s">
        <v>4988</v>
      </c>
      <c r="C2705" s="97" t="s">
        <v>12723</v>
      </c>
      <c r="D2705" s="97" t="s">
        <v>12724</v>
      </c>
      <c r="E2705" s="97" t="s">
        <v>8114</v>
      </c>
      <c r="F2705" s="97" t="s">
        <v>8115</v>
      </c>
      <c r="G2705" s="97"/>
      <c r="H2705" s="97" t="s">
        <v>175</v>
      </c>
      <c r="I2705" s="97" t="s">
        <v>12725</v>
      </c>
      <c r="J2705" s="97" t="s">
        <v>184</v>
      </c>
      <c r="K2705" s="97">
        <v>306467.875</v>
      </c>
      <c r="L2705" s="97">
        <v>227475.75599999999</v>
      </c>
      <c r="M2705" s="97">
        <v>706395.81409999996</v>
      </c>
      <c r="N2705" s="97">
        <v>727503.58810000005</v>
      </c>
      <c r="O2705" s="97">
        <v>53.287153199999999</v>
      </c>
      <c r="P2705" s="97">
        <v>-6.404297862</v>
      </c>
    </row>
    <row r="2706" spans="1:16" x14ac:dyDescent="0.3">
      <c r="A2706" s="97" t="s">
        <v>12726</v>
      </c>
      <c r="B2706" s="97" t="s">
        <v>12727</v>
      </c>
      <c r="C2706" s="97" t="s">
        <v>12728</v>
      </c>
      <c r="D2706" s="97" t="s">
        <v>12729</v>
      </c>
      <c r="E2706" s="97" t="s">
        <v>166</v>
      </c>
      <c r="F2706" s="97"/>
      <c r="G2706" s="97"/>
      <c r="H2706" s="97" t="s">
        <v>167</v>
      </c>
      <c r="I2706" s="97" t="s">
        <v>12730</v>
      </c>
      <c r="J2706" s="97" t="s">
        <v>169</v>
      </c>
      <c r="K2706" s="97">
        <v>269498.78100000002</v>
      </c>
      <c r="L2706" s="97">
        <v>165370.20300000001</v>
      </c>
      <c r="M2706" s="97">
        <v>669434.35239999997</v>
      </c>
      <c r="N2706" s="97">
        <v>665411.61060000001</v>
      </c>
      <c r="O2706" s="97">
        <v>52.735324919999996</v>
      </c>
      <c r="P2706" s="97">
        <v>-6.9718599360000004</v>
      </c>
    </row>
    <row r="2707" spans="1:16" x14ac:dyDescent="0.3">
      <c r="A2707" s="97" t="s">
        <v>12731</v>
      </c>
      <c r="B2707" s="97" t="s">
        <v>12732</v>
      </c>
      <c r="C2707" s="97" t="s">
        <v>12606</v>
      </c>
      <c r="D2707" s="97" t="s">
        <v>12606</v>
      </c>
      <c r="E2707" s="97" t="s">
        <v>10098</v>
      </c>
      <c r="F2707" s="97" t="s">
        <v>10099</v>
      </c>
      <c r="G2707" s="97"/>
      <c r="H2707" s="97" t="s">
        <v>175</v>
      </c>
      <c r="I2707" s="97" t="s">
        <v>12733</v>
      </c>
      <c r="J2707" s="97" t="s">
        <v>184</v>
      </c>
      <c r="K2707" s="97">
        <v>306775.48200000002</v>
      </c>
      <c r="L2707" s="97">
        <v>234524.073</v>
      </c>
      <c r="M2707" s="97">
        <v>706703.39229999995</v>
      </c>
      <c r="N2707" s="97">
        <v>734550.38509999996</v>
      </c>
      <c r="O2707" s="97">
        <v>53.350395990000003</v>
      </c>
      <c r="P2707" s="97">
        <v>-6.3973163929999997</v>
      </c>
    </row>
    <row r="2708" spans="1:16" x14ac:dyDescent="0.3">
      <c r="A2708" s="97" t="s">
        <v>12734</v>
      </c>
      <c r="B2708" s="97" t="s">
        <v>12735</v>
      </c>
      <c r="C2708" s="97" t="s">
        <v>12736</v>
      </c>
      <c r="D2708" s="97" t="s">
        <v>12736</v>
      </c>
      <c r="E2708" s="97" t="s">
        <v>12737</v>
      </c>
      <c r="F2708" s="97"/>
      <c r="G2708" s="97" t="s">
        <v>7639</v>
      </c>
      <c r="H2708" s="97" t="s">
        <v>203</v>
      </c>
      <c r="I2708" s="97" t="s">
        <v>12738</v>
      </c>
      <c r="J2708" s="97" t="s">
        <v>205</v>
      </c>
      <c r="K2708" s="97">
        <v>277928.3</v>
      </c>
      <c r="L2708" s="97">
        <v>185332</v>
      </c>
      <c r="M2708" s="97">
        <v>677862.16220000002</v>
      </c>
      <c r="N2708" s="97">
        <v>685369.06270000001</v>
      </c>
      <c r="O2708" s="97">
        <v>52.913513100000003</v>
      </c>
      <c r="P2708" s="97">
        <v>-6.8423352609999997</v>
      </c>
    </row>
    <row r="2709" spans="1:16" x14ac:dyDescent="0.3">
      <c r="A2709" s="97" t="s">
        <v>12739</v>
      </c>
      <c r="B2709" s="97" t="s">
        <v>12740</v>
      </c>
      <c r="C2709" s="97" t="s">
        <v>12740</v>
      </c>
      <c r="D2709" s="97" t="s">
        <v>12741</v>
      </c>
      <c r="E2709" s="97" t="s">
        <v>12742</v>
      </c>
      <c r="F2709" s="97" t="s">
        <v>138</v>
      </c>
      <c r="G2709" s="97"/>
      <c r="H2709" s="97" t="s">
        <v>138</v>
      </c>
      <c r="I2709" s="97" t="s">
        <v>12743</v>
      </c>
      <c r="J2709" s="97" t="s">
        <v>347</v>
      </c>
      <c r="K2709" s="97">
        <v>167954.27299999999</v>
      </c>
      <c r="L2709" s="97">
        <v>71271.611999999994</v>
      </c>
      <c r="M2709" s="97">
        <v>567911.2071</v>
      </c>
      <c r="N2709" s="97">
        <v>571333.83310000005</v>
      </c>
      <c r="O2709" s="97">
        <v>51.893240230000004</v>
      </c>
      <c r="P2709" s="97">
        <v>-8.4662124009999999</v>
      </c>
    </row>
    <row r="2710" spans="1:16" x14ac:dyDescent="0.3">
      <c r="A2710" s="97" t="s">
        <v>12744</v>
      </c>
      <c r="B2710" s="97" t="s">
        <v>12745</v>
      </c>
      <c r="C2710" s="97" t="s">
        <v>12745</v>
      </c>
      <c r="D2710" s="97" t="s">
        <v>319</v>
      </c>
      <c r="E2710" s="97" t="s">
        <v>320</v>
      </c>
      <c r="F2710" s="97"/>
      <c r="G2710" s="97"/>
      <c r="H2710" s="97" t="s">
        <v>321</v>
      </c>
      <c r="I2710" s="97" t="s">
        <v>12746</v>
      </c>
      <c r="J2710" s="97" t="s">
        <v>323</v>
      </c>
      <c r="K2710" s="97">
        <v>167963.83900000001</v>
      </c>
      <c r="L2710" s="97">
        <v>279567.54599999997</v>
      </c>
      <c r="M2710" s="97">
        <v>567921.89350000001</v>
      </c>
      <c r="N2710" s="97">
        <v>779584.89379999996</v>
      </c>
      <c r="O2710" s="97">
        <v>53.764877239999997</v>
      </c>
      <c r="P2710" s="97">
        <v>-8.4865285299999993</v>
      </c>
    </row>
    <row r="2711" spans="1:16" x14ac:dyDescent="0.3">
      <c r="A2711" s="97" t="s">
        <v>12747</v>
      </c>
      <c r="B2711" s="97" t="s">
        <v>12748</v>
      </c>
      <c r="C2711" s="97" t="s">
        <v>12749</v>
      </c>
      <c r="D2711" s="97" t="s">
        <v>12750</v>
      </c>
      <c r="E2711" s="97" t="s">
        <v>8633</v>
      </c>
      <c r="F2711" s="97" t="s">
        <v>261</v>
      </c>
      <c r="G2711" s="97"/>
      <c r="H2711" s="97" t="s">
        <v>262</v>
      </c>
      <c r="I2711" s="97" t="s">
        <v>12751</v>
      </c>
      <c r="J2711" s="97" t="s">
        <v>264</v>
      </c>
      <c r="K2711" s="97">
        <v>235270.25</v>
      </c>
      <c r="L2711" s="97">
        <v>174538.82800000001</v>
      </c>
      <c r="M2711" s="97">
        <v>635213.24280000001</v>
      </c>
      <c r="N2711" s="97">
        <v>674578.44350000005</v>
      </c>
      <c r="O2711" s="97">
        <v>52.821021160000001</v>
      </c>
      <c r="P2711" s="97">
        <v>-7.4775649240000002</v>
      </c>
    </row>
    <row r="2712" spans="1:16" x14ac:dyDescent="0.3">
      <c r="A2712" s="97" t="s">
        <v>12752</v>
      </c>
      <c r="B2712" s="97" t="s">
        <v>12753</v>
      </c>
      <c r="C2712" s="97" t="s">
        <v>12754</v>
      </c>
      <c r="D2712" s="97" t="s">
        <v>12755</v>
      </c>
      <c r="E2712" s="97" t="s">
        <v>274</v>
      </c>
      <c r="F2712" s="97" t="s">
        <v>275</v>
      </c>
      <c r="G2712" s="97"/>
      <c r="H2712" s="97" t="s">
        <v>276</v>
      </c>
      <c r="I2712" s="97" t="s">
        <v>12756</v>
      </c>
      <c r="J2712" s="97" t="s">
        <v>278</v>
      </c>
      <c r="K2712" s="97">
        <v>243542.40400000001</v>
      </c>
      <c r="L2712" s="97">
        <v>253384.8</v>
      </c>
      <c r="M2712" s="97">
        <v>643484.03619999997</v>
      </c>
      <c r="N2712" s="97">
        <v>753407.38549999997</v>
      </c>
      <c r="O2712" s="97">
        <v>53.528822470000001</v>
      </c>
      <c r="P2712" s="97">
        <v>-7.3441488000000001</v>
      </c>
    </row>
    <row r="2713" spans="1:16" x14ac:dyDescent="0.3">
      <c r="A2713" s="97" t="s">
        <v>12757</v>
      </c>
      <c r="B2713" s="97" t="s">
        <v>12758</v>
      </c>
      <c r="C2713" s="97" t="s">
        <v>12759</v>
      </c>
      <c r="D2713" s="97" t="s">
        <v>12760</v>
      </c>
      <c r="E2713" s="97" t="s">
        <v>6191</v>
      </c>
      <c r="F2713" s="97" t="s">
        <v>9406</v>
      </c>
      <c r="G2713" s="97" t="s">
        <v>6192</v>
      </c>
      <c r="H2713" s="97" t="s">
        <v>175</v>
      </c>
      <c r="I2713" s="97" t="s">
        <v>12761</v>
      </c>
      <c r="J2713" s="97" t="s">
        <v>198</v>
      </c>
      <c r="K2713" s="97">
        <v>318751.29800000001</v>
      </c>
      <c r="L2713" s="97">
        <v>240843.39300000001</v>
      </c>
      <c r="M2713" s="97">
        <v>718676.66209999996</v>
      </c>
      <c r="N2713" s="97">
        <v>740868.28</v>
      </c>
      <c r="O2713" s="97">
        <v>53.404596789999999</v>
      </c>
      <c r="P2713" s="97">
        <v>-6.215196809</v>
      </c>
    </row>
    <row r="2714" spans="1:16" x14ac:dyDescent="0.3">
      <c r="A2714" s="97" t="s">
        <v>12762</v>
      </c>
      <c r="B2714" s="97" t="s">
        <v>12763</v>
      </c>
      <c r="C2714" s="97" t="s">
        <v>12764</v>
      </c>
      <c r="D2714" s="97" t="s">
        <v>12765</v>
      </c>
      <c r="E2714" s="97" t="s">
        <v>12766</v>
      </c>
      <c r="F2714" s="97" t="s">
        <v>3159</v>
      </c>
      <c r="G2714" s="97" t="s">
        <v>12767</v>
      </c>
      <c r="H2714" s="97" t="s">
        <v>203</v>
      </c>
      <c r="I2714" s="97" t="s">
        <v>12768</v>
      </c>
      <c r="J2714" s="97" t="s">
        <v>205</v>
      </c>
      <c r="K2714" s="97">
        <v>296651.90600000002</v>
      </c>
      <c r="L2714" s="97">
        <v>234129.75</v>
      </c>
      <c r="M2714" s="97">
        <v>696581.99490000005</v>
      </c>
      <c r="N2714" s="97">
        <v>734156.20079999999</v>
      </c>
      <c r="O2714" s="97">
        <v>53.348798969999997</v>
      </c>
      <c r="P2714" s="97">
        <v>-6.5494036820000003</v>
      </c>
    </row>
    <row r="2715" spans="1:16" x14ac:dyDescent="0.3">
      <c r="A2715" s="97" t="s">
        <v>12769</v>
      </c>
      <c r="B2715" s="97" t="s">
        <v>12770</v>
      </c>
      <c r="C2715" s="97" t="s">
        <v>12770</v>
      </c>
      <c r="D2715" s="97" t="s">
        <v>12771</v>
      </c>
      <c r="E2715" s="97" t="s">
        <v>307</v>
      </c>
      <c r="F2715" s="97"/>
      <c r="G2715" s="97" t="s">
        <v>12772</v>
      </c>
      <c r="H2715" s="97" t="s">
        <v>307</v>
      </c>
      <c r="I2715" s="97" t="s">
        <v>12772</v>
      </c>
      <c r="J2715" s="97" t="s">
        <v>315</v>
      </c>
      <c r="K2715" s="97">
        <v>130441.82799999999</v>
      </c>
      <c r="L2715" s="97">
        <v>227084.92199999999</v>
      </c>
      <c r="M2715" s="97">
        <v>530407.68539999996</v>
      </c>
      <c r="N2715" s="97">
        <v>727113.77980000002</v>
      </c>
      <c r="O2715" s="97">
        <v>53.289757829999999</v>
      </c>
      <c r="P2715" s="97">
        <v>-9.0437724740000007</v>
      </c>
    </row>
    <row r="2716" spans="1:16" x14ac:dyDescent="0.3">
      <c r="A2716" s="97" t="s">
        <v>12773</v>
      </c>
      <c r="B2716" s="97" t="s">
        <v>12774</v>
      </c>
      <c r="C2716" s="97" t="s">
        <v>12774</v>
      </c>
      <c r="D2716" s="97" t="s">
        <v>3224</v>
      </c>
      <c r="E2716" s="97" t="s">
        <v>202</v>
      </c>
      <c r="F2716" s="97"/>
      <c r="G2716" s="97"/>
      <c r="H2716" s="97" t="s">
        <v>203</v>
      </c>
      <c r="I2716" s="97" t="s">
        <v>12775</v>
      </c>
      <c r="J2716" s="97" t="s">
        <v>205</v>
      </c>
      <c r="K2716" s="97">
        <v>287025.90600000002</v>
      </c>
      <c r="L2716" s="97">
        <v>227480.266</v>
      </c>
      <c r="M2716" s="97">
        <v>686958.0331</v>
      </c>
      <c r="N2716" s="97">
        <v>727508.20059999998</v>
      </c>
      <c r="O2716" s="97">
        <v>53.290738269999999</v>
      </c>
      <c r="P2716" s="97">
        <v>-6.6957283670000001</v>
      </c>
    </row>
    <row r="2717" spans="1:16" x14ac:dyDescent="0.3">
      <c r="A2717" s="97" t="s">
        <v>12776</v>
      </c>
      <c r="B2717" s="97" t="s">
        <v>12777</v>
      </c>
      <c r="C2717" s="97" t="s">
        <v>2839</v>
      </c>
      <c r="D2717" s="97" t="s">
        <v>12778</v>
      </c>
      <c r="E2717" s="97" t="s">
        <v>3224</v>
      </c>
      <c r="F2717" s="97" t="s">
        <v>507</v>
      </c>
      <c r="G2717" s="97"/>
      <c r="H2717" s="97" t="s">
        <v>203</v>
      </c>
      <c r="I2717" s="97" t="s">
        <v>12779</v>
      </c>
      <c r="J2717" s="97" t="s">
        <v>205</v>
      </c>
      <c r="K2717" s="97">
        <v>287175.56300000002</v>
      </c>
      <c r="L2717" s="97">
        <v>227493.79699999999</v>
      </c>
      <c r="M2717" s="97">
        <v>687107.65789999999</v>
      </c>
      <c r="N2717" s="97">
        <v>727521.72779999999</v>
      </c>
      <c r="O2717" s="97">
        <v>53.290835250000001</v>
      </c>
      <c r="P2717" s="97">
        <v>-6.6934810950000001</v>
      </c>
    </row>
    <row r="2718" spans="1:16" x14ac:dyDescent="0.3">
      <c r="A2718" s="97" t="s">
        <v>12780</v>
      </c>
      <c r="B2718" s="97" t="s">
        <v>12781</v>
      </c>
      <c r="C2718" s="97" t="s">
        <v>12781</v>
      </c>
      <c r="D2718" s="97" t="s">
        <v>12782</v>
      </c>
      <c r="E2718" s="97" t="s">
        <v>12783</v>
      </c>
      <c r="F2718" s="97" t="s">
        <v>12784</v>
      </c>
      <c r="G2718" s="97"/>
      <c r="H2718" s="97" t="s">
        <v>546</v>
      </c>
      <c r="I2718" s="97" t="s">
        <v>12785</v>
      </c>
      <c r="J2718" s="97" t="s">
        <v>548</v>
      </c>
      <c r="K2718" s="97">
        <v>158877.766</v>
      </c>
      <c r="L2718" s="97">
        <v>301813</v>
      </c>
      <c r="M2718" s="97">
        <v>558837.897</v>
      </c>
      <c r="N2718" s="97">
        <v>801825.60290000006</v>
      </c>
      <c r="O2718" s="97">
        <v>53.964085259999997</v>
      </c>
      <c r="P2718" s="97">
        <v>-8.6272799429999996</v>
      </c>
    </row>
    <row r="2719" spans="1:16" x14ac:dyDescent="0.3">
      <c r="A2719" s="97" t="s">
        <v>12786</v>
      </c>
      <c r="B2719" s="97" t="s">
        <v>12638</v>
      </c>
      <c r="C2719" s="97" t="s">
        <v>12787</v>
      </c>
      <c r="D2719" s="97" t="s">
        <v>12788</v>
      </c>
      <c r="E2719" s="97" t="s">
        <v>10098</v>
      </c>
      <c r="F2719" s="97" t="s">
        <v>10099</v>
      </c>
      <c r="G2719" s="97"/>
      <c r="H2719" s="97" t="s">
        <v>175</v>
      </c>
      <c r="I2719" s="97" t="s">
        <v>12789</v>
      </c>
      <c r="J2719" s="97" t="s">
        <v>184</v>
      </c>
      <c r="K2719" s="97">
        <v>306542.45899999997</v>
      </c>
      <c r="L2719" s="97">
        <v>230523.44500000001</v>
      </c>
      <c r="M2719" s="97">
        <v>706470.39820000005</v>
      </c>
      <c r="N2719" s="97">
        <v>730550.6202</v>
      </c>
      <c r="O2719" s="97">
        <v>53.314511250000002</v>
      </c>
      <c r="P2719" s="97">
        <v>-6.4021580939999998</v>
      </c>
    </row>
    <row r="2720" spans="1:16" x14ac:dyDescent="0.3">
      <c r="A2720" s="97" t="s">
        <v>12790</v>
      </c>
      <c r="B2720" s="97" t="s">
        <v>12791</v>
      </c>
      <c r="C2720" s="97" t="s">
        <v>12792</v>
      </c>
      <c r="D2720" s="97" t="s">
        <v>12792</v>
      </c>
      <c r="E2720" s="97" t="s">
        <v>12793</v>
      </c>
      <c r="F2720" s="97" t="s">
        <v>586</v>
      </c>
      <c r="G2720" s="97"/>
      <c r="H2720" s="97" t="s">
        <v>540</v>
      </c>
      <c r="I2720" s="97" t="s">
        <v>12794</v>
      </c>
      <c r="J2720" s="97" t="s">
        <v>542</v>
      </c>
      <c r="K2720" s="97">
        <v>161698.70300000001</v>
      </c>
      <c r="L2720" s="97">
        <v>158029.391</v>
      </c>
      <c r="M2720" s="97">
        <v>561657.45429999998</v>
      </c>
      <c r="N2720" s="97">
        <v>658072.95849999995</v>
      </c>
      <c r="O2720" s="97">
        <v>52.672466419999999</v>
      </c>
      <c r="P2720" s="97">
        <v>-8.5669314150000009</v>
      </c>
    </row>
    <row r="2721" spans="1:16" x14ac:dyDescent="0.3">
      <c r="A2721" s="97" t="s">
        <v>12795</v>
      </c>
      <c r="B2721" s="97" t="s">
        <v>12796</v>
      </c>
      <c r="C2721" s="97" t="s">
        <v>12797</v>
      </c>
      <c r="D2721" s="97" t="s">
        <v>9231</v>
      </c>
      <c r="E2721" s="97" t="s">
        <v>137</v>
      </c>
      <c r="F2721" s="97"/>
      <c r="G2721" s="97"/>
      <c r="H2721" s="97" t="s">
        <v>138</v>
      </c>
      <c r="I2721" s="97" t="s">
        <v>12798</v>
      </c>
      <c r="J2721" s="97" t="s">
        <v>140</v>
      </c>
      <c r="K2721" s="97">
        <v>112770.641</v>
      </c>
      <c r="L2721" s="97">
        <v>46260.425999999999</v>
      </c>
      <c r="M2721" s="97">
        <v>512739.32199999999</v>
      </c>
      <c r="N2721" s="97">
        <v>546328.33510000003</v>
      </c>
      <c r="O2721" s="97">
        <v>51.662608120000002</v>
      </c>
      <c r="P2721" s="97">
        <v>-9.2613682310000005</v>
      </c>
    </row>
    <row r="2722" spans="1:16" x14ac:dyDescent="0.3">
      <c r="A2722" s="97" t="s">
        <v>12799</v>
      </c>
      <c r="B2722" s="97" t="s">
        <v>12800</v>
      </c>
      <c r="C2722" s="97" t="s">
        <v>12801</v>
      </c>
      <c r="D2722" s="97" t="s">
        <v>3237</v>
      </c>
      <c r="E2722" s="97" t="s">
        <v>706</v>
      </c>
      <c r="F2722" s="97"/>
      <c r="G2722" s="97"/>
      <c r="H2722" s="97" t="s">
        <v>307</v>
      </c>
      <c r="I2722" s="97" t="s">
        <v>12802</v>
      </c>
      <c r="J2722" s="97" t="s">
        <v>309</v>
      </c>
      <c r="K2722" s="97">
        <v>123505.82</v>
      </c>
      <c r="L2722" s="97">
        <v>223005.734</v>
      </c>
      <c r="M2722" s="97">
        <v>523473.14990000002</v>
      </c>
      <c r="N2722" s="97">
        <v>723035.50809999998</v>
      </c>
      <c r="O2722" s="97">
        <v>53.252158170000001</v>
      </c>
      <c r="P2722" s="97">
        <v>-9.1467763840000007</v>
      </c>
    </row>
    <row r="2723" spans="1:16" x14ac:dyDescent="0.3">
      <c r="A2723" s="97" t="s">
        <v>12803</v>
      </c>
      <c r="B2723" s="97" t="s">
        <v>12804</v>
      </c>
      <c r="C2723" s="97" t="s">
        <v>12804</v>
      </c>
      <c r="D2723" s="97" t="s">
        <v>8839</v>
      </c>
      <c r="E2723" s="97" t="s">
        <v>3936</v>
      </c>
      <c r="F2723" s="97"/>
      <c r="G2723" s="97"/>
      <c r="H2723" s="97" t="s">
        <v>466</v>
      </c>
      <c r="I2723" s="97" t="s">
        <v>12805</v>
      </c>
      <c r="J2723" s="97" t="s">
        <v>468</v>
      </c>
      <c r="K2723" s="97">
        <v>148982.984</v>
      </c>
      <c r="L2723" s="97">
        <v>292359.28100000002</v>
      </c>
      <c r="M2723" s="97">
        <v>548945.19649999996</v>
      </c>
      <c r="N2723" s="97">
        <v>792373.97389999998</v>
      </c>
      <c r="O2723" s="97">
        <v>53.878278639999998</v>
      </c>
      <c r="P2723" s="97">
        <v>-8.7764460740000008</v>
      </c>
    </row>
    <row r="2724" spans="1:16" x14ac:dyDescent="0.3">
      <c r="A2724" s="97" t="s">
        <v>12806</v>
      </c>
      <c r="B2724" s="97" t="s">
        <v>12807</v>
      </c>
      <c r="C2724" s="97" t="s">
        <v>12808</v>
      </c>
      <c r="D2724" s="97" t="s">
        <v>12809</v>
      </c>
      <c r="E2724" s="97" t="s">
        <v>320</v>
      </c>
      <c r="F2724" s="97"/>
      <c r="G2724" s="97"/>
      <c r="H2724" s="97" t="s">
        <v>321</v>
      </c>
      <c r="I2724" s="97" t="s">
        <v>12810</v>
      </c>
      <c r="J2724" s="97" t="s">
        <v>323</v>
      </c>
      <c r="K2724" s="97">
        <v>187511.92199999999</v>
      </c>
      <c r="L2724" s="97">
        <v>288565.34399999998</v>
      </c>
      <c r="M2724" s="97">
        <v>587465.81290000002</v>
      </c>
      <c r="N2724" s="97">
        <v>788580.64859999996</v>
      </c>
      <c r="O2724" s="97">
        <v>53.8465512</v>
      </c>
      <c r="P2724" s="97">
        <v>-8.190475223</v>
      </c>
    </row>
    <row r="2725" spans="1:16" x14ac:dyDescent="0.3">
      <c r="A2725" s="97" t="s">
        <v>12811</v>
      </c>
      <c r="B2725" s="97" t="s">
        <v>12812</v>
      </c>
      <c r="C2725" s="97" t="s">
        <v>12813</v>
      </c>
      <c r="D2725" s="97" t="s">
        <v>12814</v>
      </c>
      <c r="E2725" s="97" t="s">
        <v>12815</v>
      </c>
      <c r="F2725" s="97"/>
      <c r="G2725" s="97"/>
      <c r="H2725" s="97" t="s">
        <v>167</v>
      </c>
      <c r="I2725" s="97" t="s">
        <v>12816</v>
      </c>
      <c r="J2725" s="97" t="s">
        <v>169</v>
      </c>
      <c r="K2725" s="97">
        <v>273389.40000000002</v>
      </c>
      <c r="L2725" s="97">
        <v>175928.4</v>
      </c>
      <c r="M2725" s="97">
        <v>673324.18969999999</v>
      </c>
      <c r="N2725" s="97">
        <v>675967.51249999995</v>
      </c>
      <c r="O2725" s="97">
        <v>52.829668759999997</v>
      </c>
      <c r="P2725" s="97">
        <v>-6.9119090239999998</v>
      </c>
    </row>
    <row r="2726" spans="1:16" x14ac:dyDescent="0.3">
      <c r="A2726" s="97" t="s">
        <v>12817</v>
      </c>
      <c r="B2726" s="97" t="s">
        <v>12818</v>
      </c>
      <c r="C2726" s="97" t="s">
        <v>12818</v>
      </c>
      <c r="D2726" s="97" t="s">
        <v>2603</v>
      </c>
      <c r="E2726" s="97" t="s">
        <v>465</v>
      </c>
      <c r="F2726" s="97"/>
      <c r="G2726" s="97"/>
      <c r="H2726" s="97" t="s">
        <v>466</v>
      </c>
      <c r="I2726" s="97" t="s">
        <v>12819</v>
      </c>
      <c r="J2726" s="97" t="s">
        <v>468</v>
      </c>
      <c r="K2726" s="97">
        <v>127249.93799999999</v>
      </c>
      <c r="L2726" s="97">
        <v>303980.40600000002</v>
      </c>
      <c r="M2726" s="97">
        <v>527216.89540000004</v>
      </c>
      <c r="N2726" s="97">
        <v>803992.71070000005</v>
      </c>
      <c r="O2726" s="97">
        <v>53.980073709999999</v>
      </c>
      <c r="P2726" s="97">
        <v>-9.1095997640000004</v>
      </c>
    </row>
    <row r="2727" spans="1:16" x14ac:dyDescent="0.3">
      <c r="A2727" s="97" t="s">
        <v>12820</v>
      </c>
      <c r="B2727" s="97" t="s">
        <v>12821</v>
      </c>
      <c r="C2727" s="97" t="s">
        <v>12822</v>
      </c>
      <c r="D2727" s="97" t="s">
        <v>12823</v>
      </c>
      <c r="E2727" s="97" t="s">
        <v>245</v>
      </c>
      <c r="F2727" s="97"/>
      <c r="G2727" s="97"/>
      <c r="H2727" s="97" t="s">
        <v>247</v>
      </c>
      <c r="I2727" s="97" t="s">
        <v>12824</v>
      </c>
      <c r="J2727" s="97" t="s">
        <v>249</v>
      </c>
      <c r="K2727" s="97">
        <v>272581.625</v>
      </c>
      <c r="L2727" s="97">
        <v>258526.016</v>
      </c>
      <c r="M2727" s="97">
        <v>672517.02890000003</v>
      </c>
      <c r="N2727" s="97">
        <v>758547.33909999998</v>
      </c>
      <c r="O2727" s="97">
        <v>53.571801729999997</v>
      </c>
      <c r="P2727" s="97">
        <v>-6.9051352020000003</v>
      </c>
    </row>
    <row r="2728" spans="1:16" x14ac:dyDescent="0.3">
      <c r="A2728" s="97" t="s">
        <v>12825</v>
      </c>
      <c r="B2728" s="97" t="s">
        <v>12826</v>
      </c>
      <c r="C2728" s="97" t="s">
        <v>12827</v>
      </c>
      <c r="D2728" s="97" t="s">
        <v>12828</v>
      </c>
      <c r="E2728" s="97" t="s">
        <v>12829</v>
      </c>
      <c r="F2728" s="97" t="s">
        <v>969</v>
      </c>
      <c r="G2728" s="97" t="s">
        <v>12830</v>
      </c>
      <c r="H2728" s="97" t="s">
        <v>389</v>
      </c>
      <c r="I2728" s="97" t="s">
        <v>12831</v>
      </c>
      <c r="J2728" s="97" t="s">
        <v>391</v>
      </c>
      <c r="K2728" s="97">
        <v>227796.31299999999</v>
      </c>
      <c r="L2728" s="97">
        <v>94324.312999999995</v>
      </c>
      <c r="M2728" s="97">
        <v>627740.4852</v>
      </c>
      <c r="N2728" s="97">
        <v>594381.24609999999</v>
      </c>
      <c r="O2728" s="97">
        <v>52.100641230000001</v>
      </c>
      <c r="P2728" s="97">
        <v>-7.5950969400000004</v>
      </c>
    </row>
    <row r="2729" spans="1:16" x14ac:dyDescent="0.3">
      <c r="A2729" s="97" t="s">
        <v>12832</v>
      </c>
      <c r="B2729" s="97" t="s">
        <v>12833</v>
      </c>
      <c r="C2729" s="97" t="s">
        <v>12834</v>
      </c>
      <c r="D2729" s="97" t="s">
        <v>12835</v>
      </c>
      <c r="E2729" s="97" t="s">
        <v>320</v>
      </c>
      <c r="F2729" s="97"/>
      <c r="G2729" s="97"/>
      <c r="H2729" s="97" t="s">
        <v>321</v>
      </c>
      <c r="I2729" s="97" t="s">
        <v>12836</v>
      </c>
      <c r="J2729" s="97" t="s">
        <v>323</v>
      </c>
      <c r="K2729" s="97">
        <v>186450.8</v>
      </c>
      <c r="L2729" s="97">
        <v>272582.40000000002</v>
      </c>
      <c r="M2729" s="97">
        <v>586404.83420000004</v>
      </c>
      <c r="N2729" s="97">
        <v>772601.15410000004</v>
      </c>
      <c r="O2729" s="97">
        <v>53.702929259999998</v>
      </c>
      <c r="P2729" s="97">
        <v>-8.2058942859999995</v>
      </c>
    </row>
    <row r="2730" spans="1:16" x14ac:dyDescent="0.3">
      <c r="A2730" s="97" t="s">
        <v>12837</v>
      </c>
      <c r="B2730" s="97" t="s">
        <v>1923</v>
      </c>
      <c r="C2730" s="97" t="s">
        <v>12838</v>
      </c>
      <c r="D2730" s="97" t="s">
        <v>12839</v>
      </c>
      <c r="E2730" s="97" t="s">
        <v>11989</v>
      </c>
      <c r="F2730" s="97" t="s">
        <v>181</v>
      </c>
      <c r="G2730" s="97" t="s">
        <v>182</v>
      </c>
      <c r="H2730" s="97" t="s">
        <v>175</v>
      </c>
      <c r="I2730" s="97" t="s">
        <v>12840</v>
      </c>
      <c r="J2730" s="97" t="s">
        <v>184</v>
      </c>
      <c r="K2730" s="97">
        <v>302120.71100000001</v>
      </c>
      <c r="L2730" s="97">
        <v>234487</v>
      </c>
      <c r="M2730" s="97">
        <v>702049.62379999994</v>
      </c>
      <c r="N2730" s="97">
        <v>734513.34479999996</v>
      </c>
      <c r="O2730" s="97">
        <v>53.350981259999998</v>
      </c>
      <c r="P2730" s="97">
        <v>-6.4671998290000001</v>
      </c>
    </row>
    <row r="2731" spans="1:16" x14ac:dyDescent="0.3">
      <c r="A2731" s="97" t="s">
        <v>12841</v>
      </c>
      <c r="B2731" s="97" t="s">
        <v>12842</v>
      </c>
      <c r="C2731" s="97" t="s">
        <v>12843</v>
      </c>
      <c r="D2731" s="97" t="s">
        <v>12844</v>
      </c>
      <c r="E2731" s="97" t="s">
        <v>12845</v>
      </c>
      <c r="F2731" s="97" t="s">
        <v>306</v>
      </c>
      <c r="G2731" s="97"/>
      <c r="H2731" s="97" t="s">
        <v>307</v>
      </c>
      <c r="I2731" s="97" t="s">
        <v>12846</v>
      </c>
      <c r="J2731" s="97" t="s">
        <v>309</v>
      </c>
      <c r="K2731" s="97">
        <v>176226.04699999999</v>
      </c>
      <c r="L2731" s="97">
        <v>260285.32800000001</v>
      </c>
      <c r="M2731" s="97">
        <v>576182.21829999995</v>
      </c>
      <c r="N2731" s="97">
        <v>760306.78639999998</v>
      </c>
      <c r="O2731" s="97">
        <v>53.592082380000001</v>
      </c>
      <c r="P2731" s="97">
        <v>-8.3597681779999995</v>
      </c>
    </row>
    <row r="2732" spans="1:16" x14ac:dyDescent="0.3">
      <c r="A2732" s="97" t="s">
        <v>12847</v>
      </c>
      <c r="B2732" s="97" t="s">
        <v>12848</v>
      </c>
      <c r="C2732" s="97" t="s">
        <v>12848</v>
      </c>
      <c r="D2732" s="97" t="s">
        <v>12849</v>
      </c>
      <c r="E2732" s="97" t="s">
        <v>3604</v>
      </c>
      <c r="F2732" s="97" t="s">
        <v>196</v>
      </c>
      <c r="G2732" s="97"/>
      <c r="H2732" s="97" t="s">
        <v>175</v>
      </c>
      <c r="I2732" s="97" t="s">
        <v>12850</v>
      </c>
      <c r="J2732" s="97" t="s">
        <v>198</v>
      </c>
      <c r="K2732" s="97">
        <v>316907</v>
      </c>
      <c r="L2732" s="97">
        <v>235280.53099999999</v>
      </c>
      <c r="M2732" s="97">
        <v>716832.73190000001</v>
      </c>
      <c r="N2732" s="97">
        <v>735306.6263</v>
      </c>
      <c r="O2732" s="97">
        <v>53.355049549999997</v>
      </c>
      <c r="P2732" s="97">
        <v>-6.2449695920000003</v>
      </c>
    </row>
    <row r="2733" spans="1:16" x14ac:dyDescent="0.3">
      <c r="A2733" s="97" t="s">
        <v>12851</v>
      </c>
      <c r="B2733" s="97" t="s">
        <v>4671</v>
      </c>
      <c r="C2733" s="97" t="s">
        <v>4542</v>
      </c>
      <c r="D2733" s="97" t="s">
        <v>12852</v>
      </c>
      <c r="E2733" s="97" t="s">
        <v>12853</v>
      </c>
      <c r="F2733" s="97" t="s">
        <v>742</v>
      </c>
      <c r="G2733" s="97"/>
      <c r="H2733" s="97" t="s">
        <v>546</v>
      </c>
      <c r="I2733" s="97" t="s">
        <v>12854</v>
      </c>
      <c r="J2733" s="97" t="s">
        <v>548</v>
      </c>
      <c r="K2733" s="97">
        <v>168529.96599999999</v>
      </c>
      <c r="L2733" s="97">
        <v>337025.36300000001</v>
      </c>
      <c r="M2733" s="97">
        <v>568488.20490000001</v>
      </c>
      <c r="N2733" s="97">
        <v>837030.32689999999</v>
      </c>
      <c r="O2733" s="97">
        <v>54.281092800000003</v>
      </c>
      <c r="P2733" s="97">
        <v>-8.4838943120000003</v>
      </c>
    </row>
    <row r="2734" spans="1:16" x14ac:dyDescent="0.3">
      <c r="A2734" s="97" t="s">
        <v>12855</v>
      </c>
      <c r="B2734" s="97" t="s">
        <v>12856</v>
      </c>
      <c r="C2734" s="97" t="s">
        <v>12857</v>
      </c>
      <c r="D2734" s="97" t="s">
        <v>5426</v>
      </c>
      <c r="E2734" s="97" t="s">
        <v>12858</v>
      </c>
      <c r="F2734" s="97" t="s">
        <v>828</v>
      </c>
      <c r="G2734" s="97" t="s">
        <v>706</v>
      </c>
      <c r="H2734" s="97" t="s">
        <v>307</v>
      </c>
      <c r="I2734" s="97" t="s">
        <v>12859</v>
      </c>
      <c r="J2734" s="97" t="s">
        <v>309</v>
      </c>
      <c r="K2734" s="97">
        <v>140017.06299999999</v>
      </c>
      <c r="L2734" s="97">
        <v>229947.45300000001</v>
      </c>
      <c r="M2734" s="97">
        <v>539980.87280000001</v>
      </c>
      <c r="N2734" s="97">
        <v>729975.64249999996</v>
      </c>
      <c r="O2734" s="97">
        <v>53.316644199999999</v>
      </c>
      <c r="P2734" s="97">
        <v>-8.9007521189999999</v>
      </c>
    </row>
    <row r="2735" spans="1:16" x14ac:dyDescent="0.3">
      <c r="A2735" s="97" t="s">
        <v>12860</v>
      </c>
      <c r="B2735" s="97" t="s">
        <v>5671</v>
      </c>
      <c r="C2735" s="97" t="s">
        <v>5671</v>
      </c>
      <c r="D2735" s="97" t="s">
        <v>12861</v>
      </c>
      <c r="E2735" s="97" t="s">
        <v>540</v>
      </c>
      <c r="F2735" s="97"/>
      <c r="G2735" s="97"/>
      <c r="H2735" s="97" t="s">
        <v>540</v>
      </c>
      <c r="I2735" s="97" t="s">
        <v>12862</v>
      </c>
      <c r="J2735" s="97" t="s">
        <v>1143</v>
      </c>
      <c r="K2735" s="97">
        <v>156443.18799999999</v>
      </c>
      <c r="L2735" s="97">
        <v>159081.609</v>
      </c>
      <c r="M2735" s="97">
        <v>556403.07709999999</v>
      </c>
      <c r="N2735" s="97">
        <v>659124.97820000001</v>
      </c>
      <c r="O2735" s="97">
        <v>52.681524279999998</v>
      </c>
      <c r="P2735" s="97">
        <v>-8.6447565990000008</v>
      </c>
    </row>
    <row r="2736" spans="1:16" x14ac:dyDescent="0.3">
      <c r="A2736" s="97" t="s">
        <v>12863</v>
      </c>
      <c r="B2736" s="97" t="s">
        <v>9351</v>
      </c>
      <c r="C2736" s="97" t="s">
        <v>9351</v>
      </c>
      <c r="D2736" s="97" t="s">
        <v>12864</v>
      </c>
      <c r="E2736" s="97" t="s">
        <v>6209</v>
      </c>
      <c r="F2736" s="97"/>
      <c r="G2736" s="97"/>
      <c r="H2736" s="97" t="s">
        <v>175</v>
      </c>
      <c r="I2736" s="97" t="s">
        <v>12865</v>
      </c>
      <c r="J2736" s="97" t="s">
        <v>198</v>
      </c>
      <c r="K2736" s="97">
        <v>316070.29300000001</v>
      </c>
      <c r="L2736" s="97">
        <v>234842.11799999999</v>
      </c>
      <c r="M2736" s="97">
        <v>715996.20279999997</v>
      </c>
      <c r="N2736" s="97">
        <v>734868.31209999998</v>
      </c>
      <c r="O2736" s="97">
        <v>53.351296359999999</v>
      </c>
      <c r="P2736" s="97">
        <v>-6.2576899279999996</v>
      </c>
    </row>
    <row r="2737" spans="1:16" x14ac:dyDescent="0.3">
      <c r="A2737" s="97" t="s">
        <v>12866</v>
      </c>
      <c r="B2737" s="97" t="s">
        <v>12867</v>
      </c>
      <c r="C2737" s="97" t="s">
        <v>12867</v>
      </c>
      <c r="D2737" s="97" t="s">
        <v>12868</v>
      </c>
      <c r="E2737" s="97" t="s">
        <v>2736</v>
      </c>
      <c r="F2737" s="97" t="s">
        <v>9987</v>
      </c>
      <c r="G2737" s="97" t="s">
        <v>674</v>
      </c>
      <c r="H2737" s="97" t="s">
        <v>466</v>
      </c>
      <c r="I2737" s="97" t="s">
        <v>12869</v>
      </c>
      <c r="J2737" s="97" t="s">
        <v>468</v>
      </c>
      <c r="K2737" s="97">
        <v>115133.391</v>
      </c>
      <c r="L2737" s="97">
        <v>290641.5</v>
      </c>
      <c r="M2737" s="97">
        <v>515102.88799999998</v>
      </c>
      <c r="N2737" s="97">
        <v>790656.74410000001</v>
      </c>
      <c r="O2737" s="97">
        <v>53.858419599999998</v>
      </c>
      <c r="P2737" s="97">
        <v>-9.2905326759999998</v>
      </c>
    </row>
    <row r="2738" spans="1:16" x14ac:dyDescent="0.3">
      <c r="A2738" s="97" t="s">
        <v>12870</v>
      </c>
      <c r="B2738" s="97" t="s">
        <v>12871</v>
      </c>
      <c r="C2738" s="97" t="s">
        <v>12871</v>
      </c>
      <c r="D2738" s="97" t="s">
        <v>12872</v>
      </c>
      <c r="E2738" s="97" t="s">
        <v>12873</v>
      </c>
      <c r="F2738" s="97" t="s">
        <v>12874</v>
      </c>
      <c r="G2738" s="97"/>
      <c r="H2738" s="97" t="s">
        <v>138</v>
      </c>
      <c r="I2738" s="97" t="s">
        <v>12875</v>
      </c>
      <c r="J2738" s="97" t="s">
        <v>140</v>
      </c>
      <c r="K2738" s="97">
        <v>210843.48300000001</v>
      </c>
      <c r="L2738" s="97">
        <v>77509.184999999998</v>
      </c>
      <c r="M2738" s="97">
        <v>610791.21519999998</v>
      </c>
      <c r="N2738" s="97">
        <v>577569.83070000005</v>
      </c>
      <c r="O2738" s="97">
        <v>51.950115019999998</v>
      </c>
      <c r="P2738" s="97">
        <v>-7.8430184479999996</v>
      </c>
    </row>
    <row r="2739" spans="1:16" x14ac:dyDescent="0.3">
      <c r="A2739" s="97" t="s">
        <v>12876</v>
      </c>
      <c r="B2739" s="97" t="s">
        <v>12494</v>
      </c>
      <c r="C2739" s="97" t="s">
        <v>12877</v>
      </c>
      <c r="D2739" s="97" t="s">
        <v>12724</v>
      </c>
      <c r="E2739" s="97" t="s">
        <v>8114</v>
      </c>
      <c r="F2739" s="97" t="s">
        <v>8115</v>
      </c>
      <c r="G2739" s="97"/>
      <c r="H2739" s="97" t="s">
        <v>175</v>
      </c>
      <c r="I2739" s="97" t="s">
        <v>12878</v>
      </c>
      <c r="J2739" s="97" t="s">
        <v>184</v>
      </c>
      <c r="K2739" s="97">
        <v>306447.136</v>
      </c>
      <c r="L2739" s="97">
        <v>227390.41899999999</v>
      </c>
      <c r="M2739" s="97">
        <v>706375.07909999997</v>
      </c>
      <c r="N2739" s="97">
        <v>727418.2696</v>
      </c>
      <c r="O2739" s="97">
        <v>53.286390900000001</v>
      </c>
      <c r="P2739" s="97">
        <v>-6.4046372659999999</v>
      </c>
    </row>
    <row r="2740" spans="1:16" x14ac:dyDescent="0.3">
      <c r="A2740" s="97" t="s">
        <v>12879</v>
      </c>
      <c r="B2740" s="97" t="s">
        <v>12880</v>
      </c>
      <c r="C2740" s="97" t="s">
        <v>12881</v>
      </c>
      <c r="D2740" s="97" t="s">
        <v>12882</v>
      </c>
      <c r="E2740" s="97" t="s">
        <v>5879</v>
      </c>
      <c r="F2740" s="97"/>
      <c r="G2740" s="97"/>
      <c r="H2740" s="97" t="s">
        <v>175</v>
      </c>
      <c r="I2740" s="97" t="s">
        <v>12883</v>
      </c>
      <c r="J2740" s="97" t="s">
        <v>198</v>
      </c>
      <c r="K2740" s="97">
        <v>311264.614</v>
      </c>
      <c r="L2740" s="97">
        <v>231728.02799999999</v>
      </c>
      <c r="M2740" s="97">
        <v>711191.54240000003</v>
      </c>
      <c r="N2740" s="97">
        <v>731754.91859999998</v>
      </c>
      <c r="O2740" s="97">
        <v>53.324359880000003</v>
      </c>
      <c r="P2740" s="97">
        <v>-6.3309161610000002</v>
      </c>
    </row>
    <row r="2741" spans="1:16" x14ac:dyDescent="0.3">
      <c r="A2741" s="97" t="s">
        <v>12884</v>
      </c>
      <c r="B2741" s="97" t="s">
        <v>12885</v>
      </c>
      <c r="C2741" s="97" t="s">
        <v>12886</v>
      </c>
      <c r="D2741" s="97" t="s">
        <v>3250</v>
      </c>
      <c r="E2741" s="97" t="s">
        <v>839</v>
      </c>
      <c r="F2741" s="97"/>
      <c r="G2741" s="97"/>
      <c r="H2741" s="97" t="s">
        <v>612</v>
      </c>
      <c r="I2741" s="97" t="s">
        <v>12887</v>
      </c>
      <c r="J2741" s="97" t="s">
        <v>614</v>
      </c>
      <c r="K2741" s="97">
        <v>133977.54300000001</v>
      </c>
      <c r="L2741" s="97">
        <v>178741.71799999999</v>
      </c>
      <c r="M2741" s="97">
        <v>533942.37789999996</v>
      </c>
      <c r="N2741" s="97">
        <v>678780.973</v>
      </c>
      <c r="O2741" s="97">
        <v>52.855890870000003</v>
      </c>
      <c r="P2741" s="97">
        <v>-8.9808468329999993</v>
      </c>
    </row>
    <row r="2742" spans="1:16" x14ac:dyDescent="0.3">
      <c r="A2742" s="97" t="s">
        <v>12888</v>
      </c>
      <c r="B2742" s="97" t="s">
        <v>12889</v>
      </c>
      <c r="C2742" s="97" t="s">
        <v>12890</v>
      </c>
      <c r="D2742" s="97" t="s">
        <v>12891</v>
      </c>
      <c r="E2742" s="97" t="s">
        <v>12689</v>
      </c>
      <c r="F2742" s="97" t="s">
        <v>3783</v>
      </c>
      <c r="G2742" s="97"/>
      <c r="H2742" s="97" t="s">
        <v>138</v>
      </c>
      <c r="I2742" s="97" t="s">
        <v>12892</v>
      </c>
      <c r="J2742" s="97" t="s">
        <v>140</v>
      </c>
      <c r="K2742" s="97">
        <v>160234.9</v>
      </c>
      <c r="L2742" s="97">
        <v>70125</v>
      </c>
      <c r="M2742" s="97">
        <v>560193.4902</v>
      </c>
      <c r="N2742" s="97">
        <v>570187.51</v>
      </c>
      <c r="O2742" s="97">
        <v>51.882438690000001</v>
      </c>
      <c r="P2742" s="97">
        <v>-8.5782039399999999</v>
      </c>
    </row>
    <row r="2743" spans="1:16" x14ac:dyDescent="0.3">
      <c r="A2743" s="97" t="s">
        <v>12893</v>
      </c>
      <c r="B2743" s="97" t="s">
        <v>12894</v>
      </c>
      <c r="C2743" s="97" t="s">
        <v>11762</v>
      </c>
      <c r="D2743" s="97" t="s">
        <v>12895</v>
      </c>
      <c r="E2743" s="97" t="s">
        <v>12896</v>
      </c>
      <c r="F2743" s="97" t="s">
        <v>12226</v>
      </c>
      <c r="G2743" s="97" t="s">
        <v>182</v>
      </c>
      <c r="H2743" s="97" t="s">
        <v>175</v>
      </c>
      <c r="I2743" s="97" t="s">
        <v>12897</v>
      </c>
      <c r="J2743" s="97" t="s">
        <v>659</v>
      </c>
      <c r="K2743" s="97">
        <v>323177.13900000002</v>
      </c>
      <c r="L2743" s="97">
        <v>227786.44099999999</v>
      </c>
      <c r="M2743" s="97">
        <v>723101.4804</v>
      </c>
      <c r="N2743" s="97">
        <v>727814.11739999999</v>
      </c>
      <c r="O2743" s="97">
        <v>53.286328210000001</v>
      </c>
      <c r="P2743" s="97">
        <v>-6.1537623369999999</v>
      </c>
    </row>
    <row r="2744" spans="1:16" x14ac:dyDescent="0.3">
      <c r="A2744" s="97" t="s">
        <v>12898</v>
      </c>
      <c r="B2744" s="97" t="s">
        <v>12899</v>
      </c>
      <c r="C2744" s="97" t="s">
        <v>12900</v>
      </c>
      <c r="D2744" s="97" t="s">
        <v>12901</v>
      </c>
      <c r="E2744" s="97" t="s">
        <v>306</v>
      </c>
      <c r="F2744" s="97"/>
      <c r="G2744" s="97"/>
      <c r="H2744" s="97" t="s">
        <v>307</v>
      </c>
      <c r="I2744" s="97" t="s">
        <v>12902</v>
      </c>
      <c r="J2744" s="97" t="s">
        <v>309</v>
      </c>
      <c r="K2744" s="97">
        <v>170770.891</v>
      </c>
      <c r="L2744" s="97">
        <v>267154.625</v>
      </c>
      <c r="M2744" s="97">
        <v>570728.27430000005</v>
      </c>
      <c r="N2744" s="97">
        <v>767174.6324</v>
      </c>
      <c r="O2744" s="97">
        <v>53.653522459999998</v>
      </c>
      <c r="P2744" s="97">
        <v>-8.4427931629999993</v>
      </c>
    </row>
    <row r="2745" spans="1:16" x14ac:dyDescent="0.3">
      <c r="A2745" s="97" t="s">
        <v>12903</v>
      </c>
      <c r="B2745" s="97" t="s">
        <v>12904</v>
      </c>
      <c r="C2745" s="97" t="s">
        <v>12904</v>
      </c>
      <c r="D2745" s="97" t="s">
        <v>10459</v>
      </c>
      <c r="E2745" s="97" t="s">
        <v>2068</v>
      </c>
      <c r="F2745" s="97"/>
      <c r="G2745" s="97"/>
      <c r="H2745" s="97" t="s">
        <v>175</v>
      </c>
      <c r="I2745" s="97" t="s">
        <v>12905</v>
      </c>
      <c r="J2745" s="97" t="s">
        <v>198</v>
      </c>
      <c r="K2745" s="97">
        <v>315281.90600000002</v>
      </c>
      <c r="L2745" s="97">
        <v>238234.03099999999</v>
      </c>
      <c r="M2745" s="97">
        <v>715208.00360000005</v>
      </c>
      <c r="N2745" s="97">
        <v>738259.49860000005</v>
      </c>
      <c r="O2745" s="97">
        <v>53.381930879999999</v>
      </c>
      <c r="P2745" s="97">
        <v>-6.2682878740000003</v>
      </c>
    </row>
    <row r="2746" spans="1:16" x14ac:dyDescent="0.3">
      <c r="A2746" s="97" t="s">
        <v>12906</v>
      </c>
      <c r="B2746" s="97" t="s">
        <v>12907</v>
      </c>
      <c r="C2746" s="97" t="s">
        <v>12908</v>
      </c>
      <c r="D2746" s="97" t="s">
        <v>767</v>
      </c>
      <c r="E2746" s="97" t="s">
        <v>449</v>
      </c>
      <c r="F2746" s="97"/>
      <c r="G2746" s="97"/>
      <c r="H2746" s="97" t="s">
        <v>151</v>
      </c>
      <c r="I2746" s="97" t="s">
        <v>12909</v>
      </c>
      <c r="J2746" s="97" t="s">
        <v>153</v>
      </c>
      <c r="K2746" s="97">
        <v>99371.755000000005</v>
      </c>
      <c r="L2746" s="97">
        <v>133861.978</v>
      </c>
      <c r="M2746" s="97">
        <v>499343.8014</v>
      </c>
      <c r="N2746" s="97">
        <v>633911.09019999998</v>
      </c>
      <c r="O2746" s="97">
        <v>52.447383299999998</v>
      </c>
      <c r="P2746" s="97">
        <v>-9.4807368860000008</v>
      </c>
    </row>
    <row r="2747" spans="1:16" x14ac:dyDescent="0.3">
      <c r="A2747" s="97" t="s">
        <v>12910</v>
      </c>
      <c r="B2747" s="97" t="s">
        <v>12911</v>
      </c>
      <c r="C2747" s="97" t="s">
        <v>12912</v>
      </c>
      <c r="D2747" s="97" t="s">
        <v>12913</v>
      </c>
      <c r="E2747" s="97" t="s">
        <v>275</v>
      </c>
      <c r="F2747" s="97"/>
      <c r="G2747" s="97"/>
      <c r="H2747" s="97" t="s">
        <v>276</v>
      </c>
      <c r="I2747" s="97" t="s">
        <v>12914</v>
      </c>
      <c r="J2747" s="97" t="s">
        <v>278</v>
      </c>
      <c r="K2747" s="97">
        <v>259636.28099999999</v>
      </c>
      <c r="L2747" s="97">
        <v>245520.609</v>
      </c>
      <c r="M2747" s="97">
        <v>659574.40430000005</v>
      </c>
      <c r="N2747" s="97">
        <v>745544.80290000001</v>
      </c>
      <c r="O2747" s="97">
        <v>53.456595239999999</v>
      </c>
      <c r="P2747" s="97">
        <v>-7.1029851349999999</v>
      </c>
    </row>
    <row r="2748" spans="1:16" x14ac:dyDescent="0.3">
      <c r="A2748" s="97" t="s">
        <v>12915</v>
      </c>
      <c r="B2748" s="97" t="s">
        <v>12916</v>
      </c>
      <c r="C2748" s="97" t="s">
        <v>12917</v>
      </c>
      <c r="D2748" s="97" t="s">
        <v>12918</v>
      </c>
      <c r="E2748" s="97" t="s">
        <v>12919</v>
      </c>
      <c r="F2748" s="97" t="s">
        <v>12920</v>
      </c>
      <c r="G2748" s="97"/>
      <c r="H2748" s="97" t="s">
        <v>612</v>
      </c>
      <c r="I2748" s="97" t="s">
        <v>12921</v>
      </c>
      <c r="J2748" s="97" t="s">
        <v>614</v>
      </c>
      <c r="K2748" s="97">
        <v>140810.46900000001</v>
      </c>
      <c r="L2748" s="97">
        <v>161931.54699999999</v>
      </c>
      <c r="M2748" s="97">
        <v>540773.74100000004</v>
      </c>
      <c r="N2748" s="97">
        <v>661974.38670000003</v>
      </c>
      <c r="O2748" s="97">
        <v>52.705649110000003</v>
      </c>
      <c r="P2748" s="97">
        <v>-8.8763865800000001</v>
      </c>
    </row>
    <row r="2749" spans="1:16" x14ac:dyDescent="0.3">
      <c r="A2749" s="97" t="s">
        <v>12922</v>
      </c>
      <c r="B2749" s="97" t="s">
        <v>12923</v>
      </c>
      <c r="C2749" s="97" t="s">
        <v>12923</v>
      </c>
      <c r="D2749" s="97" t="s">
        <v>12924</v>
      </c>
      <c r="E2749" s="97" t="s">
        <v>12208</v>
      </c>
      <c r="F2749" s="97" t="s">
        <v>174</v>
      </c>
      <c r="G2749" s="97"/>
      <c r="H2749" s="97" t="s">
        <v>175</v>
      </c>
      <c r="I2749" s="97" t="s">
        <v>12925</v>
      </c>
      <c r="J2749" s="97" t="s">
        <v>177</v>
      </c>
      <c r="K2749" s="97">
        <v>306987.913</v>
      </c>
      <c r="L2749" s="97">
        <v>240717.79800000001</v>
      </c>
      <c r="M2749" s="97">
        <v>706915.81050000002</v>
      </c>
      <c r="N2749" s="97">
        <v>740742.7746</v>
      </c>
      <c r="O2749" s="97">
        <v>53.40598146</v>
      </c>
      <c r="P2749" s="97">
        <v>-6.392032639</v>
      </c>
    </row>
    <row r="2750" spans="1:16" x14ac:dyDescent="0.3">
      <c r="A2750" s="97" t="s">
        <v>12926</v>
      </c>
      <c r="B2750" s="97" t="s">
        <v>12927</v>
      </c>
      <c r="C2750" s="97" t="s">
        <v>12927</v>
      </c>
      <c r="D2750" s="97" t="s">
        <v>12928</v>
      </c>
      <c r="E2750" s="97" t="s">
        <v>3493</v>
      </c>
      <c r="F2750" s="97"/>
      <c r="G2750" s="97"/>
      <c r="H2750" s="97" t="s">
        <v>138</v>
      </c>
      <c r="I2750" s="97" t="s">
        <v>12929</v>
      </c>
      <c r="J2750" s="97" t="s">
        <v>140</v>
      </c>
      <c r="K2750" s="97">
        <v>180905.99900000001</v>
      </c>
      <c r="L2750" s="97">
        <v>98430.096000000005</v>
      </c>
      <c r="M2750" s="97">
        <v>580860.29119999998</v>
      </c>
      <c r="N2750" s="97">
        <v>598486.39769999997</v>
      </c>
      <c r="O2750" s="97">
        <v>52.137905449999998</v>
      </c>
      <c r="P2750" s="97">
        <v>-8.2795979850000005</v>
      </c>
    </row>
    <row r="2751" spans="1:16" x14ac:dyDescent="0.3">
      <c r="A2751" s="97" t="s">
        <v>12930</v>
      </c>
      <c r="B2751" s="97" t="s">
        <v>12931</v>
      </c>
      <c r="C2751" s="97" t="s">
        <v>12932</v>
      </c>
      <c r="D2751" s="97" t="s">
        <v>12933</v>
      </c>
      <c r="E2751" s="97" t="s">
        <v>12934</v>
      </c>
      <c r="F2751" s="97" t="s">
        <v>12935</v>
      </c>
      <c r="G2751" s="97"/>
      <c r="H2751" s="97" t="s">
        <v>138</v>
      </c>
      <c r="I2751" s="97" t="s">
        <v>12936</v>
      </c>
      <c r="J2751" s="97" t="s">
        <v>347</v>
      </c>
      <c r="K2751" s="97">
        <v>164750.43799999999</v>
      </c>
      <c r="L2751" s="97">
        <v>69773.358999999997</v>
      </c>
      <c r="M2751" s="97">
        <v>564708.05390000006</v>
      </c>
      <c r="N2751" s="97">
        <v>569835.92020000005</v>
      </c>
      <c r="O2751" s="97">
        <v>51.879582249999999</v>
      </c>
      <c r="P2751" s="97">
        <v>-8.5125953410000008</v>
      </c>
    </row>
    <row r="2752" spans="1:16" x14ac:dyDescent="0.3">
      <c r="A2752" s="97" t="s">
        <v>12937</v>
      </c>
      <c r="B2752" s="97" t="s">
        <v>12938</v>
      </c>
      <c r="C2752" s="97" t="s">
        <v>10056</v>
      </c>
      <c r="D2752" s="97" t="s">
        <v>6770</v>
      </c>
      <c r="E2752" s="97" t="s">
        <v>12939</v>
      </c>
      <c r="F2752" s="97"/>
      <c r="G2752" s="97"/>
      <c r="H2752" s="97" t="s">
        <v>389</v>
      </c>
      <c r="I2752" s="97" t="s">
        <v>12940</v>
      </c>
      <c r="J2752" s="97" t="s">
        <v>2218</v>
      </c>
      <c r="K2752" s="97">
        <v>264115.5</v>
      </c>
      <c r="L2752" s="97">
        <v>109003.383</v>
      </c>
      <c r="M2752" s="97">
        <v>664051.92969999998</v>
      </c>
      <c r="N2752" s="97">
        <v>609056.96</v>
      </c>
      <c r="O2752" s="97">
        <v>52.229528469999998</v>
      </c>
      <c r="P2752" s="97">
        <v>-7.0623778169999998</v>
      </c>
    </row>
    <row r="2753" spans="1:16" x14ac:dyDescent="0.3">
      <c r="A2753" s="97" t="s">
        <v>12941</v>
      </c>
      <c r="B2753" s="97" t="s">
        <v>12942</v>
      </c>
      <c r="C2753" s="97" t="s">
        <v>12943</v>
      </c>
      <c r="D2753" s="97" t="s">
        <v>12944</v>
      </c>
      <c r="E2753" s="97" t="s">
        <v>12945</v>
      </c>
      <c r="F2753" s="97" t="s">
        <v>12946</v>
      </c>
      <c r="G2753" s="97"/>
      <c r="H2753" s="97" t="s">
        <v>175</v>
      </c>
      <c r="I2753" s="97" t="s">
        <v>12947</v>
      </c>
      <c r="J2753" s="97" t="s">
        <v>184</v>
      </c>
      <c r="K2753" s="97">
        <v>306517.8</v>
      </c>
      <c r="L2753" s="97">
        <v>231506.6</v>
      </c>
      <c r="M2753" s="97">
        <v>706445.74979999999</v>
      </c>
      <c r="N2753" s="97">
        <v>731533.56350000005</v>
      </c>
      <c r="O2753" s="97">
        <v>53.323346440000002</v>
      </c>
      <c r="P2753" s="97">
        <v>-6.4021979919999996</v>
      </c>
    </row>
    <row r="2754" spans="1:16" x14ac:dyDescent="0.3">
      <c r="A2754" s="97" t="s">
        <v>12948</v>
      </c>
      <c r="B2754" s="97" t="s">
        <v>12949</v>
      </c>
      <c r="C2754" s="97" t="s">
        <v>12949</v>
      </c>
      <c r="D2754" s="97" t="s">
        <v>12950</v>
      </c>
      <c r="E2754" s="97" t="s">
        <v>12951</v>
      </c>
      <c r="F2754" s="97"/>
      <c r="G2754" s="97"/>
      <c r="H2754" s="97" t="s">
        <v>211</v>
      </c>
      <c r="I2754" s="97" t="s">
        <v>12952</v>
      </c>
      <c r="J2754" s="97" t="s">
        <v>213</v>
      </c>
      <c r="K2754" s="97">
        <v>251078.34400000001</v>
      </c>
      <c r="L2754" s="97">
        <v>154466.82800000001</v>
      </c>
      <c r="M2754" s="97">
        <v>651017.82460000005</v>
      </c>
      <c r="N2754" s="97">
        <v>654510.68259999994</v>
      </c>
      <c r="O2754" s="97">
        <v>52.639407040000002</v>
      </c>
      <c r="P2754" s="97">
        <v>-7.2462187470000003</v>
      </c>
    </row>
    <row r="2755" spans="1:16" x14ac:dyDescent="0.3">
      <c r="A2755" s="97" t="s">
        <v>12953</v>
      </c>
      <c r="B2755" s="97" t="s">
        <v>12954</v>
      </c>
      <c r="C2755" s="97" t="s">
        <v>12955</v>
      </c>
      <c r="D2755" s="97" t="s">
        <v>10562</v>
      </c>
      <c r="E2755" s="97" t="s">
        <v>10563</v>
      </c>
      <c r="F2755" s="97"/>
      <c r="G2755" s="97"/>
      <c r="H2755" s="97" t="s">
        <v>123</v>
      </c>
      <c r="I2755" s="97" t="s">
        <v>12956</v>
      </c>
      <c r="J2755" s="97" t="s">
        <v>125</v>
      </c>
      <c r="K2755" s="97">
        <v>284322.125</v>
      </c>
      <c r="L2755" s="97">
        <v>304017.25</v>
      </c>
      <c r="M2755" s="97">
        <v>684255.24179999996</v>
      </c>
      <c r="N2755" s="97">
        <v>804028.70970000001</v>
      </c>
      <c r="O2755" s="97">
        <v>53.9786553</v>
      </c>
      <c r="P2755" s="97">
        <v>-6.7155393779999999</v>
      </c>
    </row>
    <row r="2756" spans="1:16" x14ac:dyDescent="0.3">
      <c r="A2756" s="97" t="s">
        <v>12957</v>
      </c>
      <c r="B2756" s="97" t="s">
        <v>12958</v>
      </c>
      <c r="C2756" s="97" t="s">
        <v>12958</v>
      </c>
      <c r="D2756" s="97" t="s">
        <v>12959</v>
      </c>
      <c r="E2756" s="97" t="s">
        <v>12960</v>
      </c>
      <c r="F2756" s="97" t="s">
        <v>3744</v>
      </c>
      <c r="G2756" s="97" t="s">
        <v>706</v>
      </c>
      <c r="H2756" s="97" t="s">
        <v>307</v>
      </c>
      <c r="I2756" s="97" t="s">
        <v>12961</v>
      </c>
      <c r="J2756" s="97" t="s">
        <v>315</v>
      </c>
      <c r="K2756" s="97">
        <v>132539.1</v>
      </c>
      <c r="L2756" s="97">
        <v>225478.1</v>
      </c>
      <c r="M2756" s="97">
        <v>532504.49690000003</v>
      </c>
      <c r="N2756" s="97">
        <v>725507.29269999999</v>
      </c>
      <c r="O2756" s="97">
        <v>53.27559359</v>
      </c>
      <c r="P2756" s="97">
        <v>-9.0119880279999993</v>
      </c>
    </row>
    <row r="2757" spans="1:16" x14ac:dyDescent="0.3">
      <c r="A2757" s="97" t="s">
        <v>12962</v>
      </c>
      <c r="B2757" s="97" t="s">
        <v>12963</v>
      </c>
      <c r="C2757" s="97" t="s">
        <v>12964</v>
      </c>
      <c r="D2757" s="97" t="s">
        <v>12965</v>
      </c>
      <c r="E2757" s="97" t="s">
        <v>181</v>
      </c>
      <c r="F2757" s="97" t="s">
        <v>182</v>
      </c>
      <c r="G2757" s="97"/>
      <c r="H2757" s="97" t="s">
        <v>175</v>
      </c>
      <c r="I2757" s="97" t="s">
        <v>12966</v>
      </c>
      <c r="J2757" s="97" t="s">
        <v>184</v>
      </c>
      <c r="K2757" s="97">
        <v>305570.89600000001</v>
      </c>
      <c r="L2757" s="97">
        <v>233402.98199999999</v>
      </c>
      <c r="M2757" s="97">
        <v>705499.05980000005</v>
      </c>
      <c r="N2757" s="97">
        <v>733429.54200000002</v>
      </c>
      <c r="O2757" s="97">
        <v>53.340568400000002</v>
      </c>
      <c r="P2757" s="97">
        <v>-6.4157712040000003</v>
      </c>
    </row>
    <row r="2758" spans="1:16" x14ac:dyDescent="0.3">
      <c r="A2758" s="97" t="s">
        <v>12967</v>
      </c>
      <c r="B2758" s="97" t="s">
        <v>12968</v>
      </c>
      <c r="C2758" s="97" t="s">
        <v>12969</v>
      </c>
      <c r="D2758" s="97" t="s">
        <v>12970</v>
      </c>
      <c r="E2758" s="97" t="s">
        <v>5944</v>
      </c>
      <c r="F2758" s="97"/>
      <c r="G2758" s="97"/>
      <c r="H2758" s="97" t="s">
        <v>247</v>
      </c>
      <c r="I2758" s="97" t="s">
        <v>12971</v>
      </c>
      <c r="J2758" s="97" t="s">
        <v>249</v>
      </c>
      <c r="K2758" s="97">
        <v>296684.56300000002</v>
      </c>
      <c r="L2758" s="97">
        <v>252515.42199999999</v>
      </c>
      <c r="M2758" s="97">
        <v>696614.74269999994</v>
      </c>
      <c r="N2758" s="97">
        <v>752537.91170000006</v>
      </c>
      <c r="O2758" s="97">
        <v>53.513932480000001</v>
      </c>
      <c r="P2758" s="97">
        <v>-6.5432753139999997</v>
      </c>
    </row>
    <row r="2759" spans="1:16" x14ac:dyDescent="0.3">
      <c r="A2759" s="97" t="s">
        <v>12972</v>
      </c>
      <c r="B2759" s="97" t="s">
        <v>2629</v>
      </c>
      <c r="C2759" s="97" t="s">
        <v>2629</v>
      </c>
      <c r="D2759" s="97" t="s">
        <v>12973</v>
      </c>
      <c r="E2759" s="97" t="s">
        <v>12974</v>
      </c>
      <c r="F2759" s="97" t="s">
        <v>380</v>
      </c>
      <c r="G2759" s="97"/>
      <c r="H2759" s="97" t="s">
        <v>381</v>
      </c>
      <c r="I2759" s="97" t="s">
        <v>12975</v>
      </c>
      <c r="J2759" s="97" t="s">
        <v>383</v>
      </c>
      <c r="K2759" s="97">
        <v>205535.859</v>
      </c>
      <c r="L2759" s="97">
        <v>337351.71899999998</v>
      </c>
      <c r="M2759" s="97">
        <v>605486.12659999996</v>
      </c>
      <c r="N2759" s="97">
        <v>837356.41570000001</v>
      </c>
      <c r="O2759" s="97">
        <v>54.284964219999999</v>
      </c>
      <c r="P2759" s="97">
        <v>-7.9157475909999997</v>
      </c>
    </row>
    <row r="2760" spans="1:16" x14ac:dyDescent="0.3">
      <c r="A2760" s="97" t="s">
        <v>12976</v>
      </c>
      <c r="B2760" s="97" t="s">
        <v>12977</v>
      </c>
      <c r="C2760" s="97" t="s">
        <v>12978</v>
      </c>
      <c r="D2760" s="97" t="s">
        <v>12979</v>
      </c>
      <c r="E2760" s="97" t="s">
        <v>12349</v>
      </c>
      <c r="F2760" s="97" t="s">
        <v>12980</v>
      </c>
      <c r="G2760" s="97"/>
      <c r="H2760" s="97" t="s">
        <v>175</v>
      </c>
      <c r="I2760" s="97" t="s">
        <v>12702</v>
      </c>
      <c r="J2760" s="97" t="s">
        <v>184</v>
      </c>
      <c r="K2760" s="97">
        <v>307235.63500000001</v>
      </c>
      <c r="L2760" s="97">
        <v>226267.40900000001</v>
      </c>
      <c r="M2760" s="97">
        <v>707163.40229999996</v>
      </c>
      <c r="N2760" s="97">
        <v>726295.49730000005</v>
      </c>
      <c r="O2760" s="97">
        <v>53.276145790000001</v>
      </c>
      <c r="P2760" s="97">
        <v>-6.3931979109999997</v>
      </c>
    </row>
    <row r="2761" spans="1:16" x14ac:dyDescent="0.3">
      <c r="A2761" s="97" t="s">
        <v>12981</v>
      </c>
      <c r="B2761" s="97" t="s">
        <v>12982</v>
      </c>
      <c r="C2761" s="97" t="s">
        <v>12983</v>
      </c>
      <c r="D2761" s="97" t="s">
        <v>12984</v>
      </c>
      <c r="E2761" s="97" t="s">
        <v>12985</v>
      </c>
      <c r="F2761" s="97" t="s">
        <v>428</v>
      </c>
      <c r="G2761" s="97"/>
      <c r="H2761" s="97" t="s">
        <v>159</v>
      </c>
      <c r="I2761" s="97" t="s">
        <v>12986</v>
      </c>
      <c r="J2761" s="97" t="s">
        <v>430</v>
      </c>
      <c r="K2761" s="97">
        <v>213043.44</v>
      </c>
      <c r="L2761" s="97">
        <v>158926.08199999999</v>
      </c>
      <c r="M2761" s="97">
        <v>612991.13659999997</v>
      </c>
      <c r="N2761" s="97">
        <v>658969.17989999999</v>
      </c>
      <c r="O2761" s="97">
        <v>52.681721709999998</v>
      </c>
      <c r="P2761" s="97">
        <v>-7.8078736820000003</v>
      </c>
    </row>
    <row r="2762" spans="1:16" x14ac:dyDescent="0.3">
      <c r="A2762" s="97" t="s">
        <v>12987</v>
      </c>
      <c r="B2762" s="97" t="s">
        <v>12988</v>
      </c>
      <c r="C2762" s="97" t="s">
        <v>12988</v>
      </c>
      <c r="D2762" s="97" t="s">
        <v>12989</v>
      </c>
      <c r="E2762" s="97" t="s">
        <v>11520</v>
      </c>
      <c r="F2762" s="97" t="s">
        <v>202</v>
      </c>
      <c r="G2762" s="97"/>
      <c r="H2762" s="97" t="s">
        <v>203</v>
      </c>
      <c r="I2762" s="97" t="s">
        <v>12990</v>
      </c>
      <c r="J2762" s="97" t="s">
        <v>205</v>
      </c>
      <c r="K2762" s="97">
        <v>300732.995</v>
      </c>
      <c r="L2762" s="97">
        <v>236636.46799999999</v>
      </c>
      <c r="M2762" s="97">
        <v>700662.2182</v>
      </c>
      <c r="N2762" s="97">
        <v>736662.35710000002</v>
      </c>
      <c r="O2762" s="97">
        <v>53.370553260000001</v>
      </c>
      <c r="P2762" s="97">
        <v>-6.4873471570000003</v>
      </c>
    </row>
    <row r="2763" spans="1:16" x14ac:dyDescent="0.3">
      <c r="A2763" s="97" t="s">
        <v>12991</v>
      </c>
      <c r="B2763" s="97" t="s">
        <v>12992</v>
      </c>
      <c r="C2763" s="97" t="s">
        <v>12993</v>
      </c>
      <c r="D2763" s="97" t="s">
        <v>12546</v>
      </c>
      <c r="E2763" s="97" t="s">
        <v>12994</v>
      </c>
      <c r="F2763" s="97" t="s">
        <v>2381</v>
      </c>
      <c r="G2763" s="97" t="s">
        <v>182</v>
      </c>
      <c r="H2763" s="97" t="s">
        <v>175</v>
      </c>
      <c r="I2763" s="97" t="s">
        <v>12547</v>
      </c>
      <c r="J2763" s="97" t="s">
        <v>177</v>
      </c>
      <c r="K2763" s="97">
        <v>316842.09399999998</v>
      </c>
      <c r="L2763" s="97">
        <v>246119.06299999999</v>
      </c>
      <c r="M2763" s="97">
        <v>716767.89740000002</v>
      </c>
      <c r="N2763" s="97">
        <v>746142.8236</v>
      </c>
      <c r="O2763" s="97">
        <v>53.452401260000002</v>
      </c>
      <c r="P2763" s="97">
        <v>-6.2419337949999996</v>
      </c>
    </row>
    <row r="2764" spans="1:16" x14ac:dyDescent="0.3">
      <c r="A2764" s="97" t="s">
        <v>12995</v>
      </c>
      <c r="B2764" s="97" t="s">
        <v>12996</v>
      </c>
      <c r="C2764" s="97" t="s">
        <v>12997</v>
      </c>
      <c r="D2764" s="97" t="s">
        <v>12998</v>
      </c>
      <c r="E2764" s="97" t="s">
        <v>8114</v>
      </c>
      <c r="F2764" s="97"/>
      <c r="G2764" s="97" t="s">
        <v>8115</v>
      </c>
      <c r="H2764" s="97" t="s">
        <v>175</v>
      </c>
      <c r="I2764" s="97" t="s">
        <v>12999</v>
      </c>
      <c r="J2764" s="97" t="s">
        <v>184</v>
      </c>
      <c r="K2764" s="97">
        <v>310214.3</v>
      </c>
      <c r="L2764" s="97">
        <v>225973</v>
      </c>
      <c r="M2764" s="97">
        <v>710141.42409999995</v>
      </c>
      <c r="N2764" s="97">
        <v>726001.13589999999</v>
      </c>
      <c r="O2764" s="97">
        <v>53.27289159</v>
      </c>
      <c r="P2764" s="97">
        <v>-6.3486675989999997</v>
      </c>
    </row>
    <row r="2765" spans="1:16" x14ac:dyDescent="0.3">
      <c r="A2765" s="97" t="s">
        <v>13000</v>
      </c>
      <c r="B2765" s="97" t="s">
        <v>13001</v>
      </c>
      <c r="C2765" s="97" t="s">
        <v>13002</v>
      </c>
      <c r="D2765" s="97" t="s">
        <v>13003</v>
      </c>
      <c r="E2765" s="97" t="s">
        <v>428</v>
      </c>
      <c r="F2765" s="97" t="s">
        <v>158</v>
      </c>
      <c r="G2765" s="97"/>
      <c r="H2765" s="97" t="s">
        <v>159</v>
      </c>
      <c r="I2765" s="97" t="s">
        <v>13004</v>
      </c>
      <c r="J2765" s="97" t="s">
        <v>161</v>
      </c>
      <c r="K2765" s="97">
        <v>228023.92199999999</v>
      </c>
      <c r="L2765" s="97">
        <v>140693</v>
      </c>
      <c r="M2765" s="97">
        <v>627968.2942</v>
      </c>
      <c r="N2765" s="97">
        <v>640739.9449</v>
      </c>
      <c r="O2765" s="97">
        <v>52.517314550000002</v>
      </c>
      <c r="P2765" s="97">
        <v>-7.587920918</v>
      </c>
    </row>
    <row r="2766" spans="1:16" x14ac:dyDescent="0.3">
      <c r="A2766" s="97" t="s">
        <v>13005</v>
      </c>
      <c r="B2766" s="97" t="s">
        <v>13006</v>
      </c>
      <c r="C2766" s="97" t="s">
        <v>13007</v>
      </c>
      <c r="D2766" s="97" t="s">
        <v>13003</v>
      </c>
      <c r="E2766" s="97" t="s">
        <v>428</v>
      </c>
      <c r="F2766" s="97" t="s">
        <v>158</v>
      </c>
      <c r="G2766" s="97"/>
      <c r="H2766" s="97" t="s">
        <v>159</v>
      </c>
      <c r="I2766" s="97" t="s">
        <v>13004</v>
      </c>
      <c r="J2766" s="97" t="s">
        <v>161</v>
      </c>
      <c r="K2766" s="97">
        <v>228023.92199999999</v>
      </c>
      <c r="L2766" s="97">
        <v>140693</v>
      </c>
      <c r="M2766" s="97">
        <v>627968.2942</v>
      </c>
      <c r="N2766" s="97">
        <v>640739.9449</v>
      </c>
      <c r="O2766" s="97">
        <v>52.517314550000002</v>
      </c>
      <c r="P2766" s="97">
        <v>-7.587920918</v>
      </c>
    </row>
    <row r="2767" spans="1:16" x14ac:dyDescent="0.3">
      <c r="A2767" s="97" t="s">
        <v>13008</v>
      </c>
      <c r="B2767" s="97" t="s">
        <v>13009</v>
      </c>
      <c r="C2767" s="97" t="s">
        <v>13010</v>
      </c>
      <c r="D2767" s="97" t="s">
        <v>13011</v>
      </c>
      <c r="E2767" s="97" t="s">
        <v>3493</v>
      </c>
      <c r="F2767" s="97"/>
      <c r="G2767" s="97"/>
      <c r="H2767" s="97" t="s">
        <v>138</v>
      </c>
      <c r="I2767" s="97" t="s">
        <v>13012</v>
      </c>
      <c r="J2767" s="97" t="s">
        <v>140</v>
      </c>
      <c r="K2767" s="97">
        <v>173357.5</v>
      </c>
      <c r="L2767" s="97">
        <v>63147.464999999997</v>
      </c>
      <c r="M2767" s="97">
        <v>573313.22649999999</v>
      </c>
      <c r="N2767" s="97">
        <v>563211.40639999998</v>
      </c>
      <c r="O2767" s="97">
        <v>51.820512520000001</v>
      </c>
      <c r="P2767" s="97">
        <v>-8.3871025059999997</v>
      </c>
    </row>
    <row r="2768" spans="1:16" x14ac:dyDescent="0.3">
      <c r="A2768" s="97" t="s">
        <v>13013</v>
      </c>
      <c r="B2768" s="97" t="s">
        <v>13014</v>
      </c>
      <c r="C2768" s="97" t="s">
        <v>13015</v>
      </c>
      <c r="D2768" s="97" t="s">
        <v>13016</v>
      </c>
      <c r="E2768" s="97" t="s">
        <v>957</v>
      </c>
      <c r="F2768" s="97"/>
      <c r="G2768" s="97"/>
      <c r="H2768" s="97" t="s">
        <v>138</v>
      </c>
      <c r="I2768" s="97" t="s">
        <v>13017</v>
      </c>
      <c r="J2768" s="97" t="s">
        <v>347</v>
      </c>
      <c r="K2768" s="97">
        <v>169504.20300000001</v>
      </c>
      <c r="L2768" s="97">
        <v>69494.991999999998</v>
      </c>
      <c r="M2768" s="97">
        <v>569460.79370000004</v>
      </c>
      <c r="N2768" s="97">
        <v>569557.58730000001</v>
      </c>
      <c r="O2768" s="97">
        <v>51.877360789999997</v>
      </c>
      <c r="P2768" s="97">
        <v>-8.4435423010000008</v>
      </c>
    </row>
    <row r="2769" spans="1:16" x14ac:dyDescent="0.3">
      <c r="A2769" s="97" t="s">
        <v>13018</v>
      </c>
      <c r="B2769" s="97" t="s">
        <v>13019</v>
      </c>
      <c r="C2769" s="97" t="s">
        <v>13019</v>
      </c>
      <c r="D2769" s="97" t="s">
        <v>13020</v>
      </c>
      <c r="E2769" s="97" t="s">
        <v>6277</v>
      </c>
      <c r="F2769" s="97"/>
      <c r="G2769" s="97"/>
      <c r="H2769" s="97" t="s">
        <v>540</v>
      </c>
      <c r="I2769" s="97" t="s">
        <v>13021</v>
      </c>
      <c r="J2769" s="97" t="s">
        <v>542</v>
      </c>
      <c r="K2769" s="97">
        <v>128025.93</v>
      </c>
      <c r="L2769" s="97">
        <v>134472.391</v>
      </c>
      <c r="M2769" s="97">
        <v>527991.80709999998</v>
      </c>
      <c r="N2769" s="97">
        <v>634521.21569999994</v>
      </c>
      <c r="O2769" s="97">
        <v>52.457391309999998</v>
      </c>
      <c r="P2769" s="97">
        <v>-9.0595261750000002</v>
      </c>
    </row>
    <row r="2770" spans="1:16" x14ac:dyDescent="0.3">
      <c r="A2770" s="97" t="s">
        <v>13022</v>
      </c>
      <c r="B2770" s="97" t="s">
        <v>13023</v>
      </c>
      <c r="C2770" s="97" t="s">
        <v>13023</v>
      </c>
      <c r="D2770" s="97" t="s">
        <v>11956</v>
      </c>
      <c r="E2770" s="97" t="s">
        <v>131</v>
      </c>
      <c r="F2770" s="97" t="s">
        <v>13024</v>
      </c>
      <c r="G2770" s="97"/>
      <c r="H2770" s="97" t="s">
        <v>123</v>
      </c>
      <c r="I2770" s="97" t="s">
        <v>13025</v>
      </c>
      <c r="J2770" s="97" t="s">
        <v>125</v>
      </c>
      <c r="K2770" s="97">
        <v>272121.03100000002</v>
      </c>
      <c r="L2770" s="97">
        <v>320692.25</v>
      </c>
      <c r="M2770" s="97">
        <v>672056.86499999999</v>
      </c>
      <c r="N2770" s="97">
        <v>820700.18200000003</v>
      </c>
      <c r="O2770" s="97">
        <v>54.130278629999999</v>
      </c>
      <c r="P2770" s="97">
        <v>-6.897502105</v>
      </c>
    </row>
    <row r="2771" spans="1:16" x14ac:dyDescent="0.3">
      <c r="A2771" s="97" t="s">
        <v>13026</v>
      </c>
      <c r="B2771" s="97" t="s">
        <v>13027</v>
      </c>
      <c r="C2771" s="97" t="s">
        <v>13027</v>
      </c>
      <c r="D2771" s="97" t="s">
        <v>13028</v>
      </c>
      <c r="E2771" s="97" t="s">
        <v>13029</v>
      </c>
      <c r="F2771" s="97" t="s">
        <v>5577</v>
      </c>
      <c r="G2771" s="97"/>
      <c r="H2771" s="97" t="s">
        <v>389</v>
      </c>
      <c r="I2771" s="97" t="s">
        <v>13030</v>
      </c>
      <c r="J2771" s="97" t="s">
        <v>391</v>
      </c>
      <c r="K2771" s="97">
        <v>258480.234</v>
      </c>
      <c r="L2771" s="97">
        <v>102174.94500000001</v>
      </c>
      <c r="M2771" s="97">
        <v>658417.84069999994</v>
      </c>
      <c r="N2771" s="97">
        <v>602230.02280000004</v>
      </c>
      <c r="O2771" s="97">
        <v>52.168796460000003</v>
      </c>
      <c r="P2771" s="97">
        <v>-7.1460187230000001</v>
      </c>
    </row>
    <row r="2772" spans="1:16" x14ac:dyDescent="0.3">
      <c r="A2772" s="97" t="s">
        <v>13031</v>
      </c>
      <c r="B2772" s="97" t="s">
        <v>13032</v>
      </c>
      <c r="C2772" s="97" t="s">
        <v>13033</v>
      </c>
      <c r="D2772" s="97" t="s">
        <v>13034</v>
      </c>
      <c r="E2772" s="97" t="s">
        <v>3493</v>
      </c>
      <c r="F2772" s="97"/>
      <c r="G2772" s="97"/>
      <c r="H2772" s="97" t="s">
        <v>138</v>
      </c>
      <c r="I2772" s="97" t="s">
        <v>13035</v>
      </c>
      <c r="J2772" s="97" t="s">
        <v>140</v>
      </c>
      <c r="K2772" s="97">
        <v>156030.375</v>
      </c>
      <c r="L2772" s="97">
        <v>97191.351999999999</v>
      </c>
      <c r="M2772" s="97">
        <v>555990.01780000003</v>
      </c>
      <c r="N2772" s="97">
        <v>597248.05530000001</v>
      </c>
      <c r="O2772" s="97">
        <v>52.125354170000001</v>
      </c>
      <c r="P2772" s="97">
        <v>-8.6427316340000004</v>
      </c>
    </row>
    <row r="2773" spans="1:16" x14ac:dyDescent="0.3">
      <c r="A2773" s="97" t="s">
        <v>13036</v>
      </c>
      <c r="B2773" s="97" t="s">
        <v>13037</v>
      </c>
      <c r="C2773" s="97" t="s">
        <v>13038</v>
      </c>
      <c r="D2773" s="97" t="s">
        <v>13039</v>
      </c>
      <c r="E2773" s="97" t="s">
        <v>2156</v>
      </c>
      <c r="F2773" s="97" t="s">
        <v>182</v>
      </c>
      <c r="G2773" s="97"/>
      <c r="H2773" s="97" t="s">
        <v>175</v>
      </c>
      <c r="I2773" s="97" t="s">
        <v>13040</v>
      </c>
      <c r="J2773" s="97" t="s">
        <v>659</v>
      </c>
      <c r="K2773" s="97">
        <v>324981.27899999998</v>
      </c>
      <c r="L2773" s="97">
        <v>222036.769</v>
      </c>
      <c r="M2773" s="97">
        <v>724905.20120000001</v>
      </c>
      <c r="N2773" s="97">
        <v>722065.67449999996</v>
      </c>
      <c r="O2773" s="97">
        <v>53.234272519999998</v>
      </c>
      <c r="P2773" s="97">
        <v>-6.1289819799999998</v>
      </c>
    </row>
    <row r="2774" spans="1:16" x14ac:dyDescent="0.3">
      <c r="A2774" s="97" t="s">
        <v>13041</v>
      </c>
      <c r="B2774" s="97" t="s">
        <v>13042</v>
      </c>
      <c r="C2774" s="97" t="s">
        <v>13043</v>
      </c>
      <c r="D2774" s="97" t="s">
        <v>4594</v>
      </c>
      <c r="E2774" s="97" t="s">
        <v>514</v>
      </c>
      <c r="F2774" s="97"/>
      <c r="G2774" s="97"/>
      <c r="H2774" s="97" t="s">
        <v>515</v>
      </c>
      <c r="I2774" s="97" t="s">
        <v>13044</v>
      </c>
      <c r="J2774" s="97" t="s">
        <v>517</v>
      </c>
      <c r="K2774" s="97">
        <v>301827.25</v>
      </c>
      <c r="L2774" s="97">
        <v>149837.84400000001</v>
      </c>
      <c r="M2774" s="97">
        <v>701755.77579999994</v>
      </c>
      <c r="N2774" s="97">
        <v>649882.42500000005</v>
      </c>
      <c r="O2774" s="97">
        <v>52.590683839999997</v>
      </c>
      <c r="P2774" s="97">
        <v>-6.4982070939999996</v>
      </c>
    </row>
    <row r="2775" spans="1:16" x14ac:dyDescent="0.3">
      <c r="A2775" s="97" t="s">
        <v>13045</v>
      </c>
      <c r="B2775" s="97" t="s">
        <v>13046</v>
      </c>
      <c r="C2775" s="97" t="s">
        <v>12056</v>
      </c>
      <c r="D2775" s="97" t="s">
        <v>13047</v>
      </c>
      <c r="E2775" s="97" t="s">
        <v>13048</v>
      </c>
      <c r="F2775" s="97" t="s">
        <v>13049</v>
      </c>
      <c r="G2775" s="97"/>
      <c r="H2775" s="97" t="s">
        <v>225</v>
      </c>
      <c r="I2775" s="97" t="s">
        <v>13050</v>
      </c>
      <c r="J2775" s="97" t="s">
        <v>227</v>
      </c>
      <c r="K2775" s="97">
        <v>306195.10100000002</v>
      </c>
      <c r="L2775" s="97">
        <v>305520.2</v>
      </c>
      <c r="M2775" s="97">
        <v>706123.51370000001</v>
      </c>
      <c r="N2775" s="97">
        <v>805531.21959999995</v>
      </c>
      <c r="O2775" s="97">
        <v>53.988126710000003</v>
      </c>
      <c r="P2775" s="97">
        <v>-6.3817686849999999</v>
      </c>
    </row>
    <row r="2776" spans="1:16" x14ac:dyDescent="0.3">
      <c r="A2776" s="97" t="s">
        <v>13051</v>
      </c>
      <c r="B2776" s="97" t="s">
        <v>13052</v>
      </c>
      <c r="C2776" s="97" t="s">
        <v>13053</v>
      </c>
      <c r="D2776" s="97" t="s">
        <v>12049</v>
      </c>
      <c r="E2776" s="97" t="s">
        <v>8114</v>
      </c>
      <c r="F2776" s="97" t="s">
        <v>8115</v>
      </c>
      <c r="G2776" s="97" t="s">
        <v>13054</v>
      </c>
      <c r="H2776" s="97" t="s">
        <v>175</v>
      </c>
      <c r="I2776" s="97" t="s">
        <v>13055</v>
      </c>
      <c r="J2776" s="97" t="s">
        <v>184</v>
      </c>
      <c r="K2776" s="97">
        <v>308683.24200000003</v>
      </c>
      <c r="L2776" s="97">
        <v>229656.48699999999</v>
      </c>
      <c r="M2776" s="97">
        <v>708610.71550000005</v>
      </c>
      <c r="N2776" s="97">
        <v>729683.83750000002</v>
      </c>
      <c r="O2776" s="97">
        <v>53.30629021</v>
      </c>
      <c r="P2776" s="97">
        <v>-6.3703482730000003</v>
      </c>
    </row>
    <row r="2777" spans="1:16" x14ac:dyDescent="0.3">
      <c r="A2777" s="97" t="s">
        <v>13056</v>
      </c>
      <c r="B2777" s="97" t="s">
        <v>13057</v>
      </c>
      <c r="C2777" s="97" t="s">
        <v>13058</v>
      </c>
      <c r="D2777" s="97" t="s">
        <v>13059</v>
      </c>
      <c r="E2777" s="97" t="s">
        <v>7707</v>
      </c>
      <c r="F2777" s="97"/>
      <c r="G2777" s="97"/>
      <c r="H2777" s="97" t="s">
        <v>540</v>
      </c>
      <c r="I2777" s="97" t="s">
        <v>13060</v>
      </c>
      <c r="J2777" s="97" t="s">
        <v>1143</v>
      </c>
      <c r="K2777" s="97">
        <v>157156.32999999999</v>
      </c>
      <c r="L2777" s="97">
        <v>156143.74799999999</v>
      </c>
      <c r="M2777" s="97">
        <v>557116.04960000003</v>
      </c>
      <c r="N2777" s="97">
        <v>656187.7463</v>
      </c>
      <c r="O2777" s="97">
        <v>52.655183059999999</v>
      </c>
      <c r="P2777" s="97">
        <v>-8.6338310440000008</v>
      </c>
    </row>
    <row r="2778" spans="1:16" x14ac:dyDescent="0.3">
      <c r="A2778" s="97" t="s">
        <v>13061</v>
      </c>
      <c r="B2778" s="97" t="s">
        <v>13062</v>
      </c>
      <c r="C2778" s="97" t="s">
        <v>13063</v>
      </c>
      <c r="D2778" s="97" t="s">
        <v>12512</v>
      </c>
      <c r="E2778" s="97" t="s">
        <v>2080</v>
      </c>
      <c r="F2778" s="97"/>
      <c r="G2778" s="97"/>
      <c r="H2778" s="97" t="s">
        <v>175</v>
      </c>
      <c r="I2778" s="97" t="s">
        <v>13064</v>
      </c>
      <c r="J2778" s="97" t="s">
        <v>198</v>
      </c>
      <c r="K2778" s="97">
        <v>316901.99599999998</v>
      </c>
      <c r="L2778" s="97">
        <v>233181.88099999999</v>
      </c>
      <c r="M2778" s="97">
        <v>716827.71779999998</v>
      </c>
      <c r="N2778" s="97">
        <v>733208.42839999998</v>
      </c>
      <c r="O2778" s="97">
        <v>53.336203159999997</v>
      </c>
      <c r="P2778" s="97">
        <v>-6.2458188740000002</v>
      </c>
    </row>
    <row r="2779" spans="1:16" x14ac:dyDescent="0.3">
      <c r="A2779" s="97" t="s">
        <v>13065</v>
      </c>
      <c r="B2779" s="97" t="s">
        <v>13066</v>
      </c>
      <c r="C2779" s="97" t="s">
        <v>13010</v>
      </c>
      <c r="D2779" s="97" t="s">
        <v>13067</v>
      </c>
      <c r="E2779" s="97" t="s">
        <v>13068</v>
      </c>
      <c r="F2779" s="97" t="s">
        <v>12444</v>
      </c>
      <c r="G2779" s="97"/>
      <c r="H2779" s="97" t="s">
        <v>203</v>
      </c>
      <c r="I2779" s="97" t="s">
        <v>13069</v>
      </c>
      <c r="J2779" s="97" t="s">
        <v>205</v>
      </c>
      <c r="K2779" s="97">
        <v>288050.84399999998</v>
      </c>
      <c r="L2779" s="97">
        <v>239650.82800000001</v>
      </c>
      <c r="M2779" s="97">
        <v>687982.81510000001</v>
      </c>
      <c r="N2779" s="97">
        <v>739676.13520000002</v>
      </c>
      <c r="O2779" s="97">
        <v>53.399892479999998</v>
      </c>
      <c r="P2779" s="97">
        <v>-6.6769817839999996</v>
      </c>
    </row>
    <row r="2780" spans="1:16" x14ac:dyDescent="0.3">
      <c r="A2780" s="97" t="s">
        <v>13070</v>
      </c>
      <c r="B2780" s="97" t="s">
        <v>13071</v>
      </c>
      <c r="C2780" s="97" t="s">
        <v>13072</v>
      </c>
      <c r="D2780" s="97" t="s">
        <v>13073</v>
      </c>
      <c r="E2780" s="97" t="s">
        <v>13074</v>
      </c>
      <c r="F2780" s="97" t="s">
        <v>13075</v>
      </c>
      <c r="G2780" s="97" t="s">
        <v>11852</v>
      </c>
      <c r="H2780" s="97" t="s">
        <v>175</v>
      </c>
      <c r="I2780" s="97" t="s">
        <v>13076</v>
      </c>
      <c r="J2780" s="97" t="s">
        <v>177</v>
      </c>
      <c r="K2780" s="97">
        <v>319614.7</v>
      </c>
      <c r="L2780" s="97">
        <v>245543.7</v>
      </c>
      <c r="M2780" s="97">
        <v>719539.9031</v>
      </c>
      <c r="N2780" s="97">
        <v>745567.56980000006</v>
      </c>
      <c r="O2780" s="97">
        <v>53.446612880000004</v>
      </c>
      <c r="P2780" s="97">
        <v>-6.2004390840000001</v>
      </c>
    </row>
    <row r="2781" spans="1:16" x14ac:dyDescent="0.3">
      <c r="A2781" s="97" t="s">
        <v>13077</v>
      </c>
      <c r="B2781" s="97" t="s">
        <v>13078</v>
      </c>
      <c r="C2781" s="97" t="s">
        <v>13079</v>
      </c>
      <c r="D2781" s="97" t="s">
        <v>1857</v>
      </c>
      <c r="E2781" s="97" t="s">
        <v>3493</v>
      </c>
      <c r="F2781" s="97"/>
      <c r="G2781" s="97"/>
      <c r="H2781" s="97" t="s">
        <v>138</v>
      </c>
      <c r="I2781" s="97" t="s">
        <v>13080</v>
      </c>
      <c r="J2781" s="97" t="s">
        <v>140</v>
      </c>
      <c r="K2781" s="97">
        <v>180279.734</v>
      </c>
      <c r="L2781" s="97">
        <v>66881.077999999994</v>
      </c>
      <c r="M2781" s="97">
        <v>580233.9902</v>
      </c>
      <c r="N2781" s="97">
        <v>566944.17779999995</v>
      </c>
      <c r="O2781" s="97">
        <v>51.854354409999999</v>
      </c>
      <c r="P2781" s="97">
        <v>-8.2869288040000004</v>
      </c>
    </row>
    <row r="2782" spans="1:16" x14ac:dyDescent="0.3">
      <c r="A2782" s="97" t="s">
        <v>13081</v>
      </c>
      <c r="B2782" s="97" t="s">
        <v>13082</v>
      </c>
      <c r="C2782" s="97" t="s">
        <v>13082</v>
      </c>
      <c r="D2782" s="97" t="s">
        <v>13083</v>
      </c>
      <c r="E2782" s="97" t="s">
        <v>1034</v>
      </c>
      <c r="F2782" s="97" t="s">
        <v>182</v>
      </c>
      <c r="G2782" s="97"/>
      <c r="H2782" s="97" t="s">
        <v>175</v>
      </c>
      <c r="I2782" s="97" t="s">
        <v>13084</v>
      </c>
      <c r="J2782" s="97" t="s">
        <v>659</v>
      </c>
      <c r="K2782" s="97">
        <v>320653.92499999999</v>
      </c>
      <c r="L2782" s="97">
        <v>229304.84</v>
      </c>
      <c r="M2782" s="97">
        <v>720578.81799999997</v>
      </c>
      <c r="N2782" s="97">
        <v>729332.20270000002</v>
      </c>
      <c r="O2782" s="97">
        <v>53.30054398</v>
      </c>
      <c r="P2782" s="97">
        <v>-6.1909993889999999</v>
      </c>
    </row>
    <row r="2783" spans="1:16" x14ac:dyDescent="0.3">
      <c r="A2783" s="97" t="s">
        <v>13085</v>
      </c>
      <c r="B2783" s="97" t="s">
        <v>13086</v>
      </c>
      <c r="C2783" s="97" t="s">
        <v>13087</v>
      </c>
      <c r="D2783" s="97" t="s">
        <v>13088</v>
      </c>
      <c r="E2783" s="97" t="s">
        <v>465</v>
      </c>
      <c r="F2783" s="97"/>
      <c r="G2783" s="97"/>
      <c r="H2783" s="97" t="s">
        <v>466</v>
      </c>
      <c r="I2783" s="97" t="s">
        <v>13089</v>
      </c>
      <c r="J2783" s="97" t="s">
        <v>468</v>
      </c>
      <c r="K2783" s="97">
        <v>134441.96900000001</v>
      </c>
      <c r="L2783" s="97">
        <v>288916.15600000002</v>
      </c>
      <c r="M2783" s="97">
        <v>534407.29619999998</v>
      </c>
      <c r="N2783" s="97">
        <v>788931.66859999998</v>
      </c>
      <c r="O2783" s="97">
        <v>53.845716729999999</v>
      </c>
      <c r="P2783" s="97">
        <v>-8.9967715019999996</v>
      </c>
    </row>
    <row r="2784" spans="1:16" x14ac:dyDescent="0.3">
      <c r="A2784" s="97" t="s">
        <v>13090</v>
      </c>
      <c r="B2784" s="97" t="s">
        <v>13091</v>
      </c>
      <c r="C2784" s="97" t="s">
        <v>13091</v>
      </c>
      <c r="D2784" s="97" t="s">
        <v>13092</v>
      </c>
      <c r="E2784" s="97" t="s">
        <v>3580</v>
      </c>
      <c r="F2784" s="97" t="s">
        <v>190</v>
      </c>
      <c r="G2784" s="97"/>
      <c r="H2784" s="97" t="s">
        <v>175</v>
      </c>
      <c r="I2784" s="97" t="s">
        <v>13093</v>
      </c>
      <c r="J2784" s="97" t="s">
        <v>659</v>
      </c>
      <c r="K2784" s="97">
        <v>317329.24400000001</v>
      </c>
      <c r="L2784" s="97">
        <v>227882.389</v>
      </c>
      <c r="M2784" s="97">
        <v>717254.8456</v>
      </c>
      <c r="N2784" s="97">
        <v>727910.07579999999</v>
      </c>
      <c r="O2784" s="97">
        <v>53.288515019999998</v>
      </c>
      <c r="P2784" s="97">
        <v>-6.2413665600000003</v>
      </c>
    </row>
    <row r="2785" spans="1:16" x14ac:dyDescent="0.3">
      <c r="A2785" s="97" t="s">
        <v>13094</v>
      </c>
      <c r="B2785" s="97" t="s">
        <v>13095</v>
      </c>
      <c r="C2785" s="97" t="s">
        <v>13096</v>
      </c>
      <c r="D2785" s="97" t="s">
        <v>13097</v>
      </c>
      <c r="E2785" s="97" t="s">
        <v>13098</v>
      </c>
      <c r="F2785" s="97" t="s">
        <v>211</v>
      </c>
      <c r="G2785" s="97"/>
      <c r="H2785" s="97" t="s">
        <v>211</v>
      </c>
      <c r="I2785" s="97" t="s">
        <v>13099</v>
      </c>
      <c r="J2785" s="97" t="s">
        <v>213</v>
      </c>
      <c r="K2785" s="97">
        <v>250696.014</v>
      </c>
      <c r="L2785" s="97">
        <v>154317.78</v>
      </c>
      <c r="M2785" s="97">
        <v>650635.57609999995</v>
      </c>
      <c r="N2785" s="97">
        <v>654361.66870000004</v>
      </c>
      <c r="O2785" s="97">
        <v>52.638103610000002</v>
      </c>
      <c r="P2785" s="97">
        <v>-7.2518887369999998</v>
      </c>
    </row>
    <row r="2786" spans="1:16" x14ac:dyDescent="0.3">
      <c r="A2786" s="97" t="s">
        <v>13100</v>
      </c>
      <c r="B2786" s="97" t="s">
        <v>13101</v>
      </c>
      <c r="C2786" s="97" t="s">
        <v>13101</v>
      </c>
      <c r="D2786" s="97" t="s">
        <v>13102</v>
      </c>
      <c r="E2786" s="97" t="s">
        <v>138</v>
      </c>
      <c r="F2786" s="97"/>
      <c r="G2786" s="97"/>
      <c r="H2786" s="97" t="s">
        <v>138</v>
      </c>
      <c r="I2786" s="97" t="s">
        <v>13103</v>
      </c>
      <c r="J2786" s="97" t="s">
        <v>347</v>
      </c>
      <c r="K2786" s="97">
        <v>167090.92300000001</v>
      </c>
      <c r="L2786" s="97">
        <v>71932.702999999994</v>
      </c>
      <c r="M2786" s="97">
        <v>567048.0466</v>
      </c>
      <c r="N2786" s="97">
        <v>571994.78639999998</v>
      </c>
      <c r="O2786" s="97">
        <v>51.899131079999997</v>
      </c>
      <c r="P2786" s="97">
        <v>-8.4788157880000004</v>
      </c>
    </row>
    <row r="2787" spans="1:16" x14ac:dyDescent="0.3">
      <c r="A2787" s="97" t="s">
        <v>13104</v>
      </c>
      <c r="B2787" s="97" t="s">
        <v>13105</v>
      </c>
      <c r="C2787" s="97" t="s">
        <v>13105</v>
      </c>
      <c r="D2787" s="97" t="s">
        <v>13106</v>
      </c>
      <c r="E2787" s="97" t="s">
        <v>13107</v>
      </c>
      <c r="F2787" s="97" t="s">
        <v>13108</v>
      </c>
      <c r="G2787" s="97"/>
      <c r="H2787" s="97" t="s">
        <v>175</v>
      </c>
      <c r="I2787" s="97" t="s">
        <v>13109</v>
      </c>
      <c r="J2787" s="97" t="s">
        <v>198</v>
      </c>
      <c r="K2787" s="97">
        <v>314319.125</v>
      </c>
      <c r="L2787" s="97">
        <v>231020</v>
      </c>
      <c r="M2787" s="97">
        <v>714245.39170000004</v>
      </c>
      <c r="N2787" s="97">
        <v>731047.02690000006</v>
      </c>
      <c r="O2787" s="97">
        <v>53.317351010000003</v>
      </c>
      <c r="P2787" s="97">
        <v>-6.2853523539999996</v>
      </c>
    </row>
    <row r="2788" spans="1:16" x14ac:dyDescent="0.3">
      <c r="A2788" s="97" t="s">
        <v>13110</v>
      </c>
      <c r="B2788" s="97" t="s">
        <v>13111</v>
      </c>
      <c r="C2788" s="97" t="s">
        <v>13111</v>
      </c>
      <c r="D2788" s="97" t="s">
        <v>13112</v>
      </c>
      <c r="E2788" s="97" t="s">
        <v>13113</v>
      </c>
      <c r="F2788" s="97" t="s">
        <v>13114</v>
      </c>
      <c r="G2788" s="97" t="s">
        <v>957</v>
      </c>
      <c r="H2788" s="97" t="s">
        <v>138</v>
      </c>
      <c r="I2788" s="97" t="s">
        <v>13115</v>
      </c>
      <c r="J2788" s="97" t="s">
        <v>347</v>
      </c>
      <c r="K2788" s="97">
        <v>172285.82800000001</v>
      </c>
      <c r="L2788" s="97">
        <v>71137.320000000007</v>
      </c>
      <c r="M2788" s="97">
        <v>572241.82860000001</v>
      </c>
      <c r="N2788" s="97">
        <v>571199.54650000005</v>
      </c>
      <c r="O2788" s="97">
        <v>51.892265569999999</v>
      </c>
      <c r="P2788" s="97">
        <v>-8.4032845760000008</v>
      </c>
    </row>
    <row r="2789" spans="1:16" x14ac:dyDescent="0.3">
      <c r="A2789" s="97" t="s">
        <v>13116</v>
      </c>
      <c r="B2789" s="97" t="s">
        <v>13117</v>
      </c>
      <c r="C2789" s="97" t="s">
        <v>13118</v>
      </c>
      <c r="D2789" s="97" t="s">
        <v>13119</v>
      </c>
      <c r="E2789" s="97" t="s">
        <v>13120</v>
      </c>
      <c r="F2789" s="97" t="s">
        <v>13121</v>
      </c>
      <c r="G2789" s="97" t="s">
        <v>957</v>
      </c>
      <c r="H2789" s="97" t="s">
        <v>138</v>
      </c>
      <c r="I2789" s="97" t="s">
        <v>13122</v>
      </c>
      <c r="J2789" s="97" t="s">
        <v>347</v>
      </c>
      <c r="K2789" s="97">
        <v>167147.78400000001</v>
      </c>
      <c r="L2789" s="97">
        <v>73355.820000000007</v>
      </c>
      <c r="M2789" s="97">
        <v>567104.9031</v>
      </c>
      <c r="N2789" s="97">
        <v>573417.59660000005</v>
      </c>
      <c r="O2789" s="97">
        <v>51.911923809999998</v>
      </c>
      <c r="P2789" s="97">
        <v>-8.4781254280000002</v>
      </c>
    </row>
    <row r="2790" spans="1:16" x14ac:dyDescent="0.3">
      <c r="A2790" s="97" t="s">
        <v>13123</v>
      </c>
      <c r="B2790" s="97" t="s">
        <v>13124</v>
      </c>
      <c r="C2790" s="97" t="s">
        <v>13125</v>
      </c>
      <c r="D2790" s="97" t="s">
        <v>13126</v>
      </c>
      <c r="E2790" s="97" t="s">
        <v>546</v>
      </c>
      <c r="F2790" s="97"/>
      <c r="G2790" s="97"/>
      <c r="H2790" s="97" t="s">
        <v>546</v>
      </c>
      <c r="I2790" s="97" t="s">
        <v>13127</v>
      </c>
      <c r="J2790" s="97" t="s">
        <v>548</v>
      </c>
      <c r="K2790" s="97">
        <v>169678.68700000001</v>
      </c>
      <c r="L2790" s="97">
        <v>335775.55699999997</v>
      </c>
      <c r="M2790" s="97">
        <v>569636.67180000001</v>
      </c>
      <c r="N2790" s="97">
        <v>835780.78410000005</v>
      </c>
      <c r="O2790" s="97">
        <v>54.269934839999998</v>
      </c>
      <c r="P2790" s="97">
        <v>-8.4661324140000005</v>
      </c>
    </row>
    <row r="2791" spans="1:16" x14ac:dyDescent="0.3">
      <c r="A2791" s="97" t="s">
        <v>13128</v>
      </c>
      <c r="B2791" s="97" t="s">
        <v>13129</v>
      </c>
      <c r="C2791" s="97" t="s">
        <v>13130</v>
      </c>
      <c r="D2791" s="97" t="s">
        <v>3626</v>
      </c>
      <c r="E2791" s="97" t="s">
        <v>1014</v>
      </c>
      <c r="F2791" s="97"/>
      <c r="G2791" s="97"/>
      <c r="H2791" s="97" t="s">
        <v>466</v>
      </c>
      <c r="I2791" s="97" t="s">
        <v>13131</v>
      </c>
      <c r="J2791" s="97" t="s">
        <v>468</v>
      </c>
      <c r="K2791" s="97">
        <v>125708.289</v>
      </c>
      <c r="L2791" s="97">
        <v>259759.07800000001</v>
      </c>
      <c r="M2791" s="97">
        <v>525675.3419</v>
      </c>
      <c r="N2791" s="97">
        <v>759780.92050000001</v>
      </c>
      <c r="O2791" s="97">
        <v>53.582632420000003</v>
      </c>
      <c r="P2791" s="97">
        <v>-9.1224443340000008</v>
      </c>
    </row>
    <row r="2792" spans="1:16" x14ac:dyDescent="0.3">
      <c r="A2792" s="97" t="s">
        <v>13132</v>
      </c>
      <c r="B2792" s="97" t="s">
        <v>1496</v>
      </c>
      <c r="C2792" s="97" t="s">
        <v>1496</v>
      </c>
      <c r="D2792" s="97" t="s">
        <v>2948</v>
      </c>
      <c r="E2792" s="97" t="s">
        <v>436</v>
      </c>
      <c r="F2792" s="97"/>
      <c r="G2792" s="97"/>
      <c r="H2792" s="97" t="s">
        <v>437</v>
      </c>
      <c r="I2792" s="97" t="s">
        <v>13133</v>
      </c>
      <c r="J2792" s="97" t="s">
        <v>439</v>
      </c>
      <c r="K2792" s="97">
        <v>182106.67199999999</v>
      </c>
      <c r="L2792" s="97">
        <v>394137.75</v>
      </c>
      <c r="M2792" s="97">
        <v>582062.28890000004</v>
      </c>
      <c r="N2792" s="97">
        <v>894130.33539999998</v>
      </c>
      <c r="O2792" s="97">
        <v>54.79479414</v>
      </c>
      <c r="P2792" s="97">
        <v>-8.2789315339999998</v>
      </c>
    </row>
    <row r="2793" spans="1:16" x14ac:dyDescent="0.3">
      <c r="A2793" s="97" t="s">
        <v>13134</v>
      </c>
      <c r="B2793" s="97" t="s">
        <v>331</v>
      </c>
      <c r="C2793" s="97" t="s">
        <v>13135</v>
      </c>
      <c r="D2793" s="97" t="s">
        <v>13136</v>
      </c>
      <c r="E2793" s="97" t="s">
        <v>13137</v>
      </c>
      <c r="F2793" s="97" t="s">
        <v>6192</v>
      </c>
      <c r="G2793" s="97"/>
      <c r="H2793" s="97" t="s">
        <v>175</v>
      </c>
      <c r="I2793" s="97" t="s">
        <v>13138</v>
      </c>
      <c r="J2793" s="97" t="s">
        <v>198</v>
      </c>
      <c r="K2793" s="97">
        <v>319566.43099999998</v>
      </c>
      <c r="L2793" s="97">
        <v>240142.33799999999</v>
      </c>
      <c r="M2793" s="97">
        <v>719491.61580000003</v>
      </c>
      <c r="N2793" s="97">
        <v>740167.37170000002</v>
      </c>
      <c r="O2793" s="97">
        <v>53.398117169999999</v>
      </c>
      <c r="P2793" s="97">
        <v>-6.2032124729999998</v>
      </c>
    </row>
    <row r="2794" spans="1:16" x14ac:dyDescent="0.3">
      <c r="A2794" s="97" t="s">
        <v>13139</v>
      </c>
      <c r="B2794" s="97" t="s">
        <v>13140</v>
      </c>
      <c r="C2794" s="97" t="s">
        <v>13141</v>
      </c>
      <c r="D2794" s="97" t="s">
        <v>13142</v>
      </c>
      <c r="E2794" s="97" t="s">
        <v>3117</v>
      </c>
      <c r="F2794" s="97" t="s">
        <v>13143</v>
      </c>
      <c r="G2794" s="97"/>
      <c r="H2794" s="97" t="s">
        <v>466</v>
      </c>
      <c r="I2794" s="97" t="s">
        <v>13144</v>
      </c>
      <c r="J2794" s="97" t="s">
        <v>468</v>
      </c>
      <c r="K2794" s="97">
        <v>130430.586</v>
      </c>
      <c r="L2794" s="97">
        <v>295012.40600000002</v>
      </c>
      <c r="M2794" s="97">
        <v>530396.8101</v>
      </c>
      <c r="N2794" s="97">
        <v>795026.6263</v>
      </c>
      <c r="O2794" s="97">
        <v>53.89995579</v>
      </c>
      <c r="P2794" s="97">
        <v>-9.0590879819999994</v>
      </c>
    </row>
    <row r="2795" spans="1:16" x14ac:dyDescent="0.3">
      <c r="A2795" s="97" t="s">
        <v>13145</v>
      </c>
      <c r="B2795" s="97" t="s">
        <v>13146</v>
      </c>
      <c r="C2795" s="97" t="s">
        <v>13146</v>
      </c>
      <c r="D2795" s="97" t="s">
        <v>13147</v>
      </c>
      <c r="E2795" s="97" t="s">
        <v>1014</v>
      </c>
      <c r="F2795" s="97"/>
      <c r="G2795" s="97"/>
      <c r="H2795" s="97" t="s">
        <v>466</v>
      </c>
      <c r="I2795" s="97" t="s">
        <v>13148</v>
      </c>
      <c r="J2795" s="97" t="s">
        <v>468</v>
      </c>
      <c r="K2795" s="97">
        <v>134043.86799999999</v>
      </c>
      <c r="L2795" s="97">
        <v>275329.788</v>
      </c>
      <c r="M2795" s="97">
        <v>534009.20830000006</v>
      </c>
      <c r="N2795" s="97">
        <v>775348.2304</v>
      </c>
      <c r="O2795" s="97">
        <v>53.723620619999998</v>
      </c>
      <c r="P2795" s="97">
        <v>-8.9999137660000006</v>
      </c>
    </row>
    <row r="2796" spans="1:16" x14ac:dyDescent="0.3">
      <c r="A2796" s="97" t="s">
        <v>13149</v>
      </c>
      <c r="B2796" s="97" t="s">
        <v>13150</v>
      </c>
      <c r="C2796" s="97" t="s">
        <v>13150</v>
      </c>
      <c r="D2796" s="97" t="s">
        <v>13151</v>
      </c>
      <c r="E2796" s="97" t="s">
        <v>2736</v>
      </c>
      <c r="F2796" s="97" t="s">
        <v>465</v>
      </c>
      <c r="G2796" s="97"/>
      <c r="H2796" s="97" t="s">
        <v>466</v>
      </c>
      <c r="I2796" s="97" t="s">
        <v>13152</v>
      </c>
      <c r="J2796" s="97" t="s">
        <v>468</v>
      </c>
      <c r="K2796" s="97">
        <v>112560.211</v>
      </c>
      <c r="L2796" s="97">
        <v>291432</v>
      </c>
      <c r="M2796" s="97">
        <v>512530.26669999998</v>
      </c>
      <c r="N2796" s="97">
        <v>791447.08750000002</v>
      </c>
      <c r="O2796" s="97">
        <v>53.865092990000001</v>
      </c>
      <c r="P2796" s="97">
        <v>-9.3298531839999992</v>
      </c>
    </row>
    <row r="2797" spans="1:16" x14ac:dyDescent="0.3">
      <c r="A2797" s="97" t="s">
        <v>13153</v>
      </c>
      <c r="B2797" s="97" t="s">
        <v>13154</v>
      </c>
      <c r="C2797" s="97" t="s">
        <v>13155</v>
      </c>
      <c r="D2797" s="97" t="s">
        <v>13156</v>
      </c>
      <c r="E2797" s="97" t="s">
        <v>13157</v>
      </c>
      <c r="F2797" s="97" t="s">
        <v>1040</v>
      </c>
      <c r="G2797" s="97"/>
      <c r="H2797" s="97" t="s">
        <v>151</v>
      </c>
      <c r="I2797" s="97" t="s">
        <v>13158</v>
      </c>
      <c r="J2797" s="97" t="s">
        <v>153</v>
      </c>
      <c r="K2797" s="97">
        <v>100419.609</v>
      </c>
      <c r="L2797" s="97">
        <v>110044.798</v>
      </c>
      <c r="M2797" s="97">
        <v>500391.29969999997</v>
      </c>
      <c r="N2797" s="97">
        <v>610099.03559999994</v>
      </c>
      <c r="O2797" s="97">
        <v>52.233611240000002</v>
      </c>
      <c r="P2797" s="97">
        <v>-9.4582756440000004</v>
      </c>
    </row>
    <row r="2798" spans="1:16" x14ac:dyDescent="0.3">
      <c r="A2798" s="97" t="s">
        <v>13159</v>
      </c>
      <c r="B2798" s="97" t="s">
        <v>13160</v>
      </c>
      <c r="C2798" s="97" t="s">
        <v>13161</v>
      </c>
      <c r="D2798" s="97" t="s">
        <v>998</v>
      </c>
      <c r="E2798" s="97" t="s">
        <v>137</v>
      </c>
      <c r="F2798" s="97"/>
      <c r="G2798" s="97"/>
      <c r="H2798" s="97" t="s">
        <v>138</v>
      </c>
      <c r="I2798" s="97" t="s">
        <v>13162</v>
      </c>
      <c r="J2798" s="97" t="s">
        <v>140</v>
      </c>
      <c r="K2798" s="97">
        <v>120589.133</v>
      </c>
      <c r="L2798" s="97">
        <v>44867.358999999997</v>
      </c>
      <c r="M2798" s="97">
        <v>520556.12270000001</v>
      </c>
      <c r="N2798" s="97">
        <v>544935.52520000003</v>
      </c>
      <c r="O2798" s="97">
        <v>51.651248959999997</v>
      </c>
      <c r="P2798" s="97">
        <v>-9.1480842829999993</v>
      </c>
    </row>
    <row r="2799" spans="1:16" x14ac:dyDescent="0.3">
      <c r="A2799" s="97" t="s">
        <v>13163</v>
      </c>
      <c r="B2799" s="97" t="s">
        <v>13164</v>
      </c>
      <c r="C2799" s="97" t="s">
        <v>13164</v>
      </c>
      <c r="D2799" s="97" t="s">
        <v>13165</v>
      </c>
      <c r="E2799" s="97" t="s">
        <v>9401</v>
      </c>
      <c r="F2799" s="97" t="s">
        <v>8321</v>
      </c>
      <c r="G2799" s="97"/>
      <c r="H2799" s="97" t="s">
        <v>175</v>
      </c>
      <c r="I2799" s="97" t="s">
        <v>13166</v>
      </c>
      <c r="J2799" s="97" t="s">
        <v>198</v>
      </c>
      <c r="K2799" s="97">
        <v>318667.55800000002</v>
      </c>
      <c r="L2799" s="97">
        <v>238749.701</v>
      </c>
      <c r="M2799" s="97">
        <v>718592.929</v>
      </c>
      <c r="N2799" s="97">
        <v>738775.03949999996</v>
      </c>
      <c r="O2799" s="97">
        <v>53.385813079999998</v>
      </c>
      <c r="P2799" s="97">
        <v>-6.217241585</v>
      </c>
    </row>
    <row r="2800" spans="1:16" x14ac:dyDescent="0.3">
      <c r="A2800" s="97" t="s">
        <v>13167</v>
      </c>
      <c r="B2800" s="97" t="s">
        <v>13168</v>
      </c>
      <c r="C2800" s="97" t="s">
        <v>13168</v>
      </c>
      <c r="D2800" s="97" t="s">
        <v>13165</v>
      </c>
      <c r="E2800" s="97" t="s">
        <v>9401</v>
      </c>
      <c r="F2800" s="97" t="s">
        <v>8321</v>
      </c>
      <c r="G2800" s="97"/>
      <c r="H2800" s="97" t="s">
        <v>175</v>
      </c>
      <c r="I2800" s="97" t="s">
        <v>13169</v>
      </c>
      <c r="J2800" s="97" t="s">
        <v>198</v>
      </c>
      <c r="K2800" s="97">
        <v>318651.78999999998</v>
      </c>
      <c r="L2800" s="97">
        <v>239176.65599999999</v>
      </c>
      <c r="M2800" s="97">
        <v>718577.16669999994</v>
      </c>
      <c r="N2800" s="97">
        <v>739201.90260000003</v>
      </c>
      <c r="O2800" s="97">
        <v>53.389650920000001</v>
      </c>
      <c r="P2800" s="97">
        <v>-6.2173181819999996</v>
      </c>
    </row>
    <row r="2801" spans="1:16" x14ac:dyDescent="0.3">
      <c r="A2801" s="97" t="s">
        <v>13170</v>
      </c>
      <c r="B2801" s="97" t="s">
        <v>13171</v>
      </c>
      <c r="C2801" s="97" t="s">
        <v>13171</v>
      </c>
      <c r="D2801" s="97" t="s">
        <v>5189</v>
      </c>
      <c r="E2801" s="97" t="s">
        <v>380</v>
      </c>
      <c r="F2801" s="97"/>
      <c r="G2801" s="97"/>
      <c r="H2801" s="97" t="s">
        <v>381</v>
      </c>
      <c r="I2801" s="97" t="s">
        <v>13172</v>
      </c>
      <c r="J2801" s="97" t="s">
        <v>383</v>
      </c>
      <c r="K2801" s="97">
        <v>250303.21900000001</v>
      </c>
      <c r="L2801" s="97">
        <v>310717.65600000002</v>
      </c>
      <c r="M2801" s="97">
        <v>650243.70019999996</v>
      </c>
      <c r="N2801" s="97">
        <v>810727.85309999995</v>
      </c>
      <c r="O2801" s="97">
        <v>54.043270980000003</v>
      </c>
      <c r="P2801" s="97">
        <v>-7.2328661649999999</v>
      </c>
    </row>
    <row r="2802" spans="1:16" x14ac:dyDescent="0.3">
      <c r="A2802" s="97" t="s">
        <v>13173</v>
      </c>
      <c r="B2802" s="97" t="s">
        <v>13174</v>
      </c>
      <c r="C2802" s="97" t="s">
        <v>13174</v>
      </c>
      <c r="D2802" s="97" t="s">
        <v>13175</v>
      </c>
      <c r="E2802" s="97" t="s">
        <v>5298</v>
      </c>
      <c r="F2802" s="97" t="s">
        <v>190</v>
      </c>
      <c r="G2802" s="97"/>
      <c r="H2802" s="97" t="s">
        <v>175</v>
      </c>
      <c r="I2802" s="97" t="s">
        <v>13176</v>
      </c>
      <c r="J2802" s="97" t="s">
        <v>659</v>
      </c>
      <c r="K2802" s="97">
        <v>316722.76400000002</v>
      </c>
      <c r="L2802" s="97">
        <v>229327.136</v>
      </c>
      <c r="M2802" s="97">
        <v>716648.50390000001</v>
      </c>
      <c r="N2802" s="97">
        <v>729354.5148</v>
      </c>
      <c r="O2802" s="97">
        <v>53.301623859999999</v>
      </c>
      <c r="P2802" s="97">
        <v>-6.2499256330000001</v>
      </c>
    </row>
    <row r="2803" spans="1:16" x14ac:dyDescent="0.3">
      <c r="A2803" s="97" t="s">
        <v>13177</v>
      </c>
      <c r="B2803" s="97" t="s">
        <v>13178</v>
      </c>
      <c r="C2803" s="97" t="s">
        <v>13178</v>
      </c>
      <c r="D2803" s="97" t="s">
        <v>13179</v>
      </c>
      <c r="E2803" s="97" t="s">
        <v>13180</v>
      </c>
      <c r="F2803" s="97" t="s">
        <v>13181</v>
      </c>
      <c r="G2803" s="97" t="s">
        <v>2967</v>
      </c>
      <c r="H2803" s="97" t="s">
        <v>175</v>
      </c>
      <c r="I2803" s="97" t="s">
        <v>13182</v>
      </c>
      <c r="J2803" s="97" t="s">
        <v>198</v>
      </c>
      <c r="K2803" s="97">
        <v>314292.69799999997</v>
      </c>
      <c r="L2803" s="97">
        <v>231020.85200000001</v>
      </c>
      <c r="M2803" s="97">
        <v>714218.97039999999</v>
      </c>
      <c r="N2803" s="97">
        <v>731047.87879999995</v>
      </c>
      <c r="O2803" s="97">
        <v>53.317364359999999</v>
      </c>
      <c r="P2803" s="97">
        <v>-6.2857483959999998</v>
      </c>
    </row>
    <row r="2804" spans="1:16" x14ac:dyDescent="0.3">
      <c r="A2804" s="97" t="s">
        <v>13183</v>
      </c>
      <c r="B2804" s="97" t="s">
        <v>1496</v>
      </c>
      <c r="C2804" s="97" t="s">
        <v>1496</v>
      </c>
      <c r="D2804" s="97" t="s">
        <v>1027</v>
      </c>
      <c r="E2804" s="97" t="s">
        <v>13184</v>
      </c>
      <c r="F2804" s="97" t="s">
        <v>211</v>
      </c>
      <c r="G2804" s="97"/>
      <c r="H2804" s="97" t="s">
        <v>211</v>
      </c>
      <c r="I2804" s="97" t="s">
        <v>13185</v>
      </c>
      <c r="J2804" s="97" t="s">
        <v>213</v>
      </c>
      <c r="K2804" s="97">
        <v>250405.095</v>
      </c>
      <c r="L2804" s="97">
        <v>155771.80300000001</v>
      </c>
      <c r="M2804" s="97">
        <v>650344.72759999998</v>
      </c>
      <c r="N2804" s="97">
        <v>655815.38009999995</v>
      </c>
      <c r="O2804" s="97">
        <v>52.6511955</v>
      </c>
      <c r="P2804" s="97">
        <v>-7.255963768</v>
      </c>
    </row>
    <row r="2805" spans="1:16" x14ac:dyDescent="0.3">
      <c r="A2805" s="97" t="s">
        <v>13186</v>
      </c>
      <c r="B2805" s="97" t="s">
        <v>13187</v>
      </c>
      <c r="C2805" s="97" t="s">
        <v>13188</v>
      </c>
      <c r="D2805" s="97" t="s">
        <v>13189</v>
      </c>
      <c r="E2805" s="97" t="s">
        <v>13190</v>
      </c>
      <c r="F2805" s="97"/>
      <c r="G2805" s="97"/>
      <c r="H2805" s="97" t="s">
        <v>175</v>
      </c>
      <c r="I2805" s="97" t="s">
        <v>13191</v>
      </c>
      <c r="J2805" s="97" t="s">
        <v>198</v>
      </c>
      <c r="K2805" s="97">
        <v>315770.96899999998</v>
      </c>
      <c r="L2805" s="97">
        <v>235090.07800000001</v>
      </c>
      <c r="M2805" s="97">
        <v>715696.94460000005</v>
      </c>
      <c r="N2805" s="97">
        <v>735116.22030000004</v>
      </c>
      <c r="O2805" s="97">
        <v>53.353588780000003</v>
      </c>
      <c r="P2805" s="97">
        <v>-6.2620920360000003</v>
      </c>
    </row>
    <row r="2806" spans="1:16" x14ac:dyDescent="0.3">
      <c r="A2806" s="97" t="s">
        <v>13192</v>
      </c>
      <c r="B2806" s="97" t="s">
        <v>13193</v>
      </c>
      <c r="C2806" s="97" t="s">
        <v>1765</v>
      </c>
      <c r="D2806" s="97" t="s">
        <v>1941</v>
      </c>
      <c r="E2806" s="97" t="s">
        <v>10387</v>
      </c>
      <c r="F2806" s="97" t="s">
        <v>444</v>
      </c>
      <c r="G2806" s="97"/>
      <c r="H2806" s="97" t="s">
        <v>437</v>
      </c>
      <c r="I2806" s="97" t="s">
        <v>13194</v>
      </c>
      <c r="J2806" s="97" t="s">
        <v>439</v>
      </c>
      <c r="K2806" s="97">
        <v>214462.467</v>
      </c>
      <c r="L2806" s="97">
        <v>394986.06400000001</v>
      </c>
      <c r="M2806" s="97">
        <v>614411.11739999999</v>
      </c>
      <c r="N2806" s="97">
        <v>894978.29520000005</v>
      </c>
      <c r="O2806" s="97">
        <v>54.80252643</v>
      </c>
      <c r="P2806" s="97">
        <v>-7.7758643510000001</v>
      </c>
    </row>
    <row r="2807" spans="1:16" x14ac:dyDescent="0.3">
      <c r="A2807" s="97" t="s">
        <v>13195</v>
      </c>
      <c r="B2807" s="97" t="s">
        <v>13196</v>
      </c>
      <c r="C2807" s="97" t="s">
        <v>13197</v>
      </c>
      <c r="D2807" s="97" t="s">
        <v>13198</v>
      </c>
      <c r="E2807" s="97" t="s">
        <v>13199</v>
      </c>
      <c r="F2807" s="97"/>
      <c r="G2807" s="97"/>
      <c r="H2807" s="97" t="s">
        <v>175</v>
      </c>
      <c r="I2807" s="97" t="s">
        <v>13199</v>
      </c>
      <c r="J2807" s="97" t="s">
        <v>198</v>
      </c>
      <c r="K2807" s="97">
        <v>316137.375</v>
      </c>
      <c r="L2807" s="97">
        <v>232116</v>
      </c>
      <c r="M2807" s="97">
        <v>716063.25580000004</v>
      </c>
      <c r="N2807" s="97">
        <v>732142.78110000002</v>
      </c>
      <c r="O2807" s="97">
        <v>53.32679882</v>
      </c>
      <c r="P2807" s="97">
        <v>-6.2576817220000001</v>
      </c>
    </row>
    <row r="2808" spans="1:16" x14ac:dyDescent="0.3">
      <c r="A2808" s="97" t="s">
        <v>13200</v>
      </c>
      <c r="B2808" s="97" t="s">
        <v>13201</v>
      </c>
      <c r="C2808" s="97" t="s">
        <v>13202</v>
      </c>
      <c r="D2808" s="97" t="s">
        <v>13203</v>
      </c>
      <c r="E2808" s="97" t="s">
        <v>8824</v>
      </c>
      <c r="F2808" s="97" t="s">
        <v>883</v>
      </c>
      <c r="G2808" s="97"/>
      <c r="H2808" s="97" t="s">
        <v>175</v>
      </c>
      <c r="I2808" s="97" t="s">
        <v>13204</v>
      </c>
      <c r="J2808" s="97" t="s">
        <v>198</v>
      </c>
      <c r="K2808" s="97">
        <v>312481.3</v>
      </c>
      <c r="L2808" s="97">
        <v>238650.7</v>
      </c>
      <c r="M2808" s="97">
        <v>712408.00309999997</v>
      </c>
      <c r="N2808" s="97">
        <v>738676.09270000004</v>
      </c>
      <c r="O2808" s="97">
        <v>53.38627606</v>
      </c>
      <c r="P2808" s="97">
        <v>-6.3102066560000001</v>
      </c>
    </row>
    <row r="2809" spans="1:16" x14ac:dyDescent="0.3">
      <c r="A2809" s="97" t="s">
        <v>13205</v>
      </c>
      <c r="B2809" s="97" t="s">
        <v>13206</v>
      </c>
      <c r="C2809" s="97" t="s">
        <v>13207</v>
      </c>
      <c r="D2809" s="97" t="s">
        <v>13208</v>
      </c>
      <c r="E2809" s="97" t="s">
        <v>210</v>
      </c>
      <c r="F2809" s="97" t="s">
        <v>6833</v>
      </c>
      <c r="G2809" s="97"/>
      <c r="H2809" s="97" t="s">
        <v>211</v>
      </c>
      <c r="I2809" s="97" t="s">
        <v>13209</v>
      </c>
      <c r="J2809" s="97" t="s">
        <v>213</v>
      </c>
      <c r="K2809" s="97">
        <v>228457.25</v>
      </c>
      <c r="L2809" s="97">
        <v>163168.75</v>
      </c>
      <c r="M2809" s="97">
        <v>628401.64939999999</v>
      </c>
      <c r="N2809" s="97">
        <v>663210.85129999998</v>
      </c>
      <c r="O2809" s="97">
        <v>52.719255990000001</v>
      </c>
      <c r="P2809" s="97">
        <v>-7.5796058710000001</v>
      </c>
    </row>
    <row r="2810" spans="1:16" x14ac:dyDescent="0.3">
      <c r="A2810" s="97" t="s">
        <v>13210</v>
      </c>
      <c r="B2810" s="97" t="s">
        <v>13211</v>
      </c>
      <c r="C2810" s="97" t="s">
        <v>13212</v>
      </c>
      <c r="D2810" s="97" t="s">
        <v>13213</v>
      </c>
      <c r="E2810" s="97" t="s">
        <v>13214</v>
      </c>
      <c r="F2810" s="97" t="s">
        <v>7707</v>
      </c>
      <c r="G2810" s="97"/>
      <c r="H2810" s="97" t="s">
        <v>540</v>
      </c>
      <c r="I2810" s="97" t="s">
        <v>13215</v>
      </c>
      <c r="J2810" s="97" t="s">
        <v>1143</v>
      </c>
      <c r="K2810" s="97">
        <v>158504.43100000001</v>
      </c>
      <c r="L2810" s="97">
        <v>155635.09400000001</v>
      </c>
      <c r="M2810" s="97">
        <v>558463.85750000004</v>
      </c>
      <c r="N2810" s="97">
        <v>655679.19449999998</v>
      </c>
      <c r="O2810" s="97">
        <v>52.65071734</v>
      </c>
      <c r="P2810" s="97">
        <v>-8.6138474949999999</v>
      </c>
    </row>
    <row r="2811" spans="1:16" x14ac:dyDescent="0.3">
      <c r="A2811" s="97" t="s">
        <v>13216</v>
      </c>
      <c r="B2811" s="97" t="s">
        <v>13217</v>
      </c>
      <c r="C2811" s="97" t="s">
        <v>13218</v>
      </c>
      <c r="D2811" s="97" t="s">
        <v>3673</v>
      </c>
      <c r="E2811" s="97" t="s">
        <v>706</v>
      </c>
      <c r="F2811" s="97"/>
      <c r="G2811" s="97"/>
      <c r="H2811" s="97" t="s">
        <v>307</v>
      </c>
      <c r="I2811" s="97" t="s">
        <v>13219</v>
      </c>
      <c r="J2811" s="97" t="s">
        <v>309</v>
      </c>
      <c r="K2811" s="97">
        <v>93473.733999999997</v>
      </c>
      <c r="L2811" s="97">
        <v>224947.96900000001</v>
      </c>
      <c r="M2811" s="97">
        <v>493447.5453</v>
      </c>
      <c r="N2811" s="97">
        <v>724977.4865</v>
      </c>
      <c r="O2811" s="97">
        <v>53.264428430000002</v>
      </c>
      <c r="P2811" s="97">
        <v>-9.5972040330000006</v>
      </c>
    </row>
    <row r="2812" spans="1:16" x14ac:dyDescent="0.3">
      <c r="A2812" s="97" t="s">
        <v>13220</v>
      </c>
      <c r="B2812" s="97" t="s">
        <v>7654</v>
      </c>
      <c r="C2812" s="97" t="s">
        <v>12065</v>
      </c>
      <c r="D2812" s="97" t="s">
        <v>13221</v>
      </c>
      <c r="E2812" s="97" t="s">
        <v>4416</v>
      </c>
      <c r="F2812" s="97" t="s">
        <v>1271</v>
      </c>
      <c r="G2812" s="97"/>
      <c r="H2812" s="97" t="s">
        <v>175</v>
      </c>
      <c r="I2812" s="97" t="s">
        <v>13222</v>
      </c>
      <c r="J2812" s="97" t="s">
        <v>198</v>
      </c>
      <c r="K2812" s="97">
        <v>314672.62800000003</v>
      </c>
      <c r="L2812" s="97">
        <v>232933.55</v>
      </c>
      <c r="M2812" s="97">
        <v>714598.82869999995</v>
      </c>
      <c r="N2812" s="97">
        <v>732960.16269999999</v>
      </c>
      <c r="O2812" s="97">
        <v>53.334460190000001</v>
      </c>
      <c r="P2812" s="97">
        <v>-6.2793589680000004</v>
      </c>
    </row>
    <row r="2813" spans="1:16" x14ac:dyDescent="0.3">
      <c r="A2813" s="97" t="s">
        <v>13223</v>
      </c>
      <c r="B2813" s="97" t="s">
        <v>13224</v>
      </c>
      <c r="C2813" s="97" t="s">
        <v>13225</v>
      </c>
      <c r="D2813" s="97" t="s">
        <v>13226</v>
      </c>
      <c r="E2813" s="97" t="s">
        <v>540</v>
      </c>
      <c r="F2813" s="97"/>
      <c r="G2813" s="97"/>
      <c r="H2813" s="97" t="s">
        <v>540</v>
      </c>
      <c r="I2813" s="97" t="s">
        <v>13227</v>
      </c>
      <c r="J2813" s="97" t="s">
        <v>1143</v>
      </c>
      <c r="K2813" s="97">
        <v>157167.54199999999</v>
      </c>
      <c r="L2813" s="97">
        <v>156371.90400000001</v>
      </c>
      <c r="M2813" s="97">
        <v>557127.26040000003</v>
      </c>
      <c r="N2813" s="97">
        <v>656415.853</v>
      </c>
      <c r="O2813" s="97">
        <v>52.657234039999999</v>
      </c>
      <c r="P2813" s="97">
        <v>-8.6336950009999995</v>
      </c>
    </row>
    <row r="2814" spans="1:16" x14ac:dyDescent="0.3">
      <c r="A2814" s="97" t="s">
        <v>13228</v>
      </c>
      <c r="B2814" s="97" t="s">
        <v>937</v>
      </c>
      <c r="C2814" s="97" t="s">
        <v>937</v>
      </c>
      <c r="D2814" s="97" t="s">
        <v>13229</v>
      </c>
      <c r="E2814" s="97" t="s">
        <v>8321</v>
      </c>
      <c r="F2814" s="97"/>
      <c r="G2814" s="97"/>
      <c r="H2814" s="97" t="s">
        <v>175</v>
      </c>
      <c r="I2814" s="97" t="s">
        <v>13230</v>
      </c>
      <c r="J2814" s="97" t="s">
        <v>198</v>
      </c>
      <c r="K2814" s="97">
        <v>322667.47200000001</v>
      </c>
      <c r="L2814" s="97">
        <v>238984.33199999999</v>
      </c>
      <c r="M2814" s="97">
        <v>722591.98259999999</v>
      </c>
      <c r="N2814" s="97">
        <v>739009.59869999997</v>
      </c>
      <c r="O2814" s="97">
        <v>53.387007390000001</v>
      </c>
      <c r="P2814" s="97">
        <v>-6.1570679979999996</v>
      </c>
    </row>
    <row r="2815" spans="1:16" x14ac:dyDescent="0.3">
      <c r="A2815" s="97" t="s">
        <v>13231</v>
      </c>
      <c r="B2815" s="97" t="s">
        <v>13232</v>
      </c>
      <c r="C2815" s="97" t="s">
        <v>13232</v>
      </c>
      <c r="D2815" s="97" t="s">
        <v>13233</v>
      </c>
      <c r="E2815" s="97" t="s">
        <v>9511</v>
      </c>
      <c r="F2815" s="97"/>
      <c r="G2815" s="97"/>
      <c r="H2815" s="97" t="s">
        <v>123</v>
      </c>
      <c r="I2815" s="97" t="s">
        <v>13234</v>
      </c>
      <c r="J2815" s="97" t="s">
        <v>125</v>
      </c>
      <c r="K2815" s="97">
        <v>268482</v>
      </c>
      <c r="L2815" s="97">
        <v>335368.8</v>
      </c>
      <c r="M2815" s="97">
        <v>668418.696</v>
      </c>
      <c r="N2815" s="97">
        <v>835373.58920000005</v>
      </c>
      <c r="O2815" s="97">
        <v>54.262603419999998</v>
      </c>
      <c r="P2815" s="97">
        <v>-6.9498197450000001</v>
      </c>
    </row>
    <row r="2816" spans="1:16" x14ac:dyDescent="0.3">
      <c r="A2816" s="97" t="s">
        <v>13235</v>
      </c>
      <c r="B2816" s="97" t="s">
        <v>13236</v>
      </c>
      <c r="C2816" s="97" t="s">
        <v>13236</v>
      </c>
      <c r="D2816" s="97" t="s">
        <v>13237</v>
      </c>
      <c r="E2816" s="97" t="s">
        <v>13238</v>
      </c>
      <c r="F2816" s="97" t="s">
        <v>1233</v>
      </c>
      <c r="G2816" s="97"/>
      <c r="H2816" s="97" t="s">
        <v>159</v>
      </c>
      <c r="I2816" s="97" t="s">
        <v>13239</v>
      </c>
      <c r="J2816" s="97" t="s">
        <v>430</v>
      </c>
      <c r="K2816" s="97">
        <v>186053.364</v>
      </c>
      <c r="L2816" s="97">
        <v>179739.86300000001</v>
      </c>
      <c r="M2816" s="97">
        <v>586006.98609999998</v>
      </c>
      <c r="N2816" s="97">
        <v>679778.62219999998</v>
      </c>
      <c r="O2816" s="97">
        <v>52.868726530000004</v>
      </c>
      <c r="P2816" s="97">
        <v>-8.2078319000000004</v>
      </c>
    </row>
    <row r="2817" spans="1:16" x14ac:dyDescent="0.3">
      <c r="A2817" s="97" t="s">
        <v>13240</v>
      </c>
      <c r="B2817" s="97" t="s">
        <v>3235</v>
      </c>
      <c r="C2817" s="97" t="s">
        <v>331</v>
      </c>
      <c r="D2817" s="97" t="s">
        <v>13241</v>
      </c>
      <c r="E2817" s="97" t="s">
        <v>982</v>
      </c>
      <c r="F2817" s="97" t="s">
        <v>182</v>
      </c>
      <c r="G2817" s="97"/>
      <c r="H2817" s="97" t="s">
        <v>175</v>
      </c>
      <c r="I2817" s="97" t="s">
        <v>13242</v>
      </c>
      <c r="J2817" s="97" t="s">
        <v>659</v>
      </c>
      <c r="K2817" s="97">
        <v>324093.59399999998</v>
      </c>
      <c r="L2817" s="97">
        <v>227849.93799999999</v>
      </c>
      <c r="M2817" s="97">
        <v>724017.73829999997</v>
      </c>
      <c r="N2817" s="97">
        <v>727877.59589999996</v>
      </c>
      <c r="O2817" s="97">
        <v>53.286684940000001</v>
      </c>
      <c r="P2817" s="97">
        <v>-6.1400037200000002</v>
      </c>
    </row>
    <row r="2818" spans="1:16" x14ac:dyDescent="0.3">
      <c r="A2818" s="97" t="s">
        <v>13243</v>
      </c>
      <c r="B2818" s="97" t="s">
        <v>13244</v>
      </c>
      <c r="C2818" s="97" t="s">
        <v>13245</v>
      </c>
      <c r="D2818" s="97" t="s">
        <v>13246</v>
      </c>
      <c r="E2818" s="97" t="s">
        <v>1311</v>
      </c>
      <c r="F2818" s="97" t="s">
        <v>190</v>
      </c>
      <c r="G2818" s="97"/>
      <c r="H2818" s="97" t="s">
        <v>175</v>
      </c>
      <c r="I2818" s="97" t="s">
        <v>13247</v>
      </c>
      <c r="J2818" s="97" t="s">
        <v>659</v>
      </c>
      <c r="K2818" s="97">
        <v>315441.13799999998</v>
      </c>
      <c r="L2818" s="97">
        <v>228407.21299999999</v>
      </c>
      <c r="M2818" s="97">
        <v>715367.14910000004</v>
      </c>
      <c r="N2818" s="97">
        <v>728434.79680000001</v>
      </c>
      <c r="O2818" s="97">
        <v>53.293642560000002</v>
      </c>
      <c r="P2818" s="97">
        <v>-6.2694741760000001</v>
      </c>
    </row>
    <row r="2819" spans="1:16" x14ac:dyDescent="0.3">
      <c r="A2819" s="97" t="s">
        <v>13248</v>
      </c>
      <c r="B2819" s="97" t="s">
        <v>13249</v>
      </c>
      <c r="C2819" s="97" t="s">
        <v>13250</v>
      </c>
      <c r="D2819" s="97" t="s">
        <v>13251</v>
      </c>
      <c r="E2819" s="97" t="s">
        <v>13252</v>
      </c>
      <c r="F2819" s="97" t="s">
        <v>13253</v>
      </c>
      <c r="G2819" s="97"/>
      <c r="H2819" s="97" t="s">
        <v>175</v>
      </c>
      <c r="I2819" s="97" t="s">
        <v>13254</v>
      </c>
      <c r="J2819" s="97" t="s">
        <v>184</v>
      </c>
      <c r="K2819" s="97">
        <v>304233.81300000002</v>
      </c>
      <c r="L2819" s="97">
        <v>234493.45300000001</v>
      </c>
      <c r="M2819" s="97">
        <v>704162.27060000005</v>
      </c>
      <c r="N2819" s="97">
        <v>734519.78520000004</v>
      </c>
      <c r="O2819" s="97">
        <v>53.350627439999997</v>
      </c>
      <c r="P2819" s="97">
        <v>-6.4354782860000004</v>
      </c>
    </row>
    <row r="2820" spans="1:16" x14ac:dyDescent="0.3">
      <c r="A2820" s="97" t="s">
        <v>13255</v>
      </c>
      <c r="B2820" s="97" t="s">
        <v>13256</v>
      </c>
      <c r="C2820" s="97" t="s">
        <v>13256</v>
      </c>
      <c r="D2820" s="97" t="s">
        <v>13257</v>
      </c>
      <c r="E2820" s="97" t="s">
        <v>1039</v>
      </c>
      <c r="F2820" s="97" t="s">
        <v>1040</v>
      </c>
      <c r="G2820" s="97"/>
      <c r="H2820" s="97" t="s">
        <v>151</v>
      </c>
      <c r="I2820" s="97" t="s">
        <v>13258</v>
      </c>
      <c r="J2820" s="97" t="s">
        <v>153</v>
      </c>
      <c r="K2820" s="97">
        <v>97883.922000000006</v>
      </c>
      <c r="L2820" s="97">
        <v>91165.172000000006</v>
      </c>
      <c r="M2820" s="97">
        <v>497856.05550000002</v>
      </c>
      <c r="N2820" s="97">
        <v>591223.49060000002</v>
      </c>
      <c r="O2820" s="97">
        <v>52.063536980000002</v>
      </c>
      <c r="P2820" s="97">
        <v>-9.4897058469999997</v>
      </c>
    </row>
    <row r="2821" spans="1:16" x14ac:dyDescent="0.3">
      <c r="A2821" s="97" t="s">
        <v>13259</v>
      </c>
      <c r="B2821" s="97" t="s">
        <v>2817</v>
      </c>
      <c r="C2821" s="97" t="s">
        <v>2817</v>
      </c>
      <c r="D2821" s="97" t="s">
        <v>13260</v>
      </c>
      <c r="E2821" s="97" t="s">
        <v>13261</v>
      </c>
      <c r="F2821" s="97" t="s">
        <v>546</v>
      </c>
      <c r="G2821" s="97"/>
      <c r="H2821" s="97" t="s">
        <v>546</v>
      </c>
      <c r="I2821" s="97" t="s">
        <v>13262</v>
      </c>
      <c r="J2821" s="97" t="s">
        <v>548</v>
      </c>
      <c r="K2821" s="97">
        <v>174248</v>
      </c>
      <c r="L2821" s="97">
        <v>337501.65600000002</v>
      </c>
      <c r="M2821" s="97">
        <v>574205.00950000004</v>
      </c>
      <c r="N2821" s="97">
        <v>837506.48679999996</v>
      </c>
      <c r="O2821" s="97">
        <v>54.28569152</v>
      </c>
      <c r="P2821" s="97">
        <v>-8.3961508350000003</v>
      </c>
    </row>
    <row r="2822" spans="1:16" x14ac:dyDescent="0.3">
      <c r="A2822" s="97" t="s">
        <v>13263</v>
      </c>
      <c r="B2822" s="97" t="s">
        <v>13264</v>
      </c>
      <c r="C2822" s="97" t="s">
        <v>13265</v>
      </c>
      <c r="D2822" s="97" t="s">
        <v>13266</v>
      </c>
      <c r="E2822" s="97" t="s">
        <v>13267</v>
      </c>
      <c r="F2822" s="97" t="s">
        <v>5879</v>
      </c>
      <c r="G2822" s="97"/>
      <c r="H2822" s="97" t="s">
        <v>175</v>
      </c>
      <c r="I2822" s="97" t="s">
        <v>13268</v>
      </c>
      <c r="J2822" s="97" t="s">
        <v>184</v>
      </c>
      <c r="K2822" s="97">
        <v>311932.96799999999</v>
      </c>
      <c r="L2822" s="97">
        <v>230616.356</v>
      </c>
      <c r="M2822" s="97">
        <v>711859.74650000001</v>
      </c>
      <c r="N2822" s="97">
        <v>730643.48250000004</v>
      </c>
      <c r="O2822" s="97">
        <v>53.314235029999999</v>
      </c>
      <c r="P2822" s="97">
        <v>-6.3212824769999996</v>
      </c>
    </row>
    <row r="2823" spans="1:16" x14ac:dyDescent="0.3">
      <c r="A2823" s="97" t="s">
        <v>13269</v>
      </c>
      <c r="B2823" s="97" t="s">
        <v>13270</v>
      </c>
      <c r="C2823" s="97" t="s">
        <v>13270</v>
      </c>
      <c r="D2823" s="97" t="s">
        <v>13271</v>
      </c>
      <c r="E2823" s="97" t="s">
        <v>210</v>
      </c>
      <c r="F2823" s="97"/>
      <c r="G2823" s="97"/>
      <c r="H2823" s="97" t="s">
        <v>211</v>
      </c>
      <c r="I2823" s="97" t="s">
        <v>13272</v>
      </c>
      <c r="J2823" s="97" t="s">
        <v>213</v>
      </c>
      <c r="K2823" s="97">
        <v>267955.68800000002</v>
      </c>
      <c r="L2823" s="97">
        <v>153700.016</v>
      </c>
      <c r="M2823" s="97">
        <v>667891.52949999995</v>
      </c>
      <c r="N2823" s="97">
        <v>653743.94559999998</v>
      </c>
      <c r="O2823" s="97">
        <v>52.630668640000003</v>
      </c>
      <c r="P2823" s="97">
        <v>-6.9971061030000001</v>
      </c>
    </row>
    <row r="2824" spans="1:16" x14ac:dyDescent="0.3">
      <c r="A2824" s="97" t="s">
        <v>13273</v>
      </c>
      <c r="B2824" s="97" t="s">
        <v>13274</v>
      </c>
      <c r="C2824" s="97" t="s">
        <v>13275</v>
      </c>
      <c r="D2824" s="97" t="s">
        <v>13276</v>
      </c>
      <c r="E2824" s="97" t="s">
        <v>189</v>
      </c>
      <c r="F2824" s="97" t="s">
        <v>190</v>
      </c>
      <c r="G2824" s="97"/>
      <c r="H2824" s="97" t="s">
        <v>175</v>
      </c>
      <c r="I2824" s="97" t="s">
        <v>13277</v>
      </c>
      <c r="J2824" s="97" t="s">
        <v>659</v>
      </c>
      <c r="K2824" s="97">
        <v>315072.21500000003</v>
      </c>
      <c r="L2824" s="97">
        <v>228188.35699999999</v>
      </c>
      <c r="M2824" s="97">
        <v>714998.30440000002</v>
      </c>
      <c r="N2824" s="97">
        <v>728215.98990000004</v>
      </c>
      <c r="O2824" s="97">
        <v>53.291757150000002</v>
      </c>
      <c r="P2824" s="97">
        <v>-6.2750833549999996</v>
      </c>
    </row>
    <row r="2825" spans="1:16" x14ac:dyDescent="0.3">
      <c r="A2825" s="97" t="s">
        <v>13278</v>
      </c>
      <c r="B2825" s="97" t="s">
        <v>13279</v>
      </c>
      <c r="C2825" s="97" t="s">
        <v>13280</v>
      </c>
      <c r="D2825" s="97" t="s">
        <v>13281</v>
      </c>
      <c r="E2825" s="97" t="s">
        <v>196</v>
      </c>
      <c r="F2825" s="97"/>
      <c r="G2825" s="97"/>
      <c r="H2825" s="97" t="s">
        <v>175</v>
      </c>
      <c r="I2825" s="97" t="s">
        <v>13282</v>
      </c>
      <c r="J2825" s="97" t="s">
        <v>198</v>
      </c>
      <c r="K2825" s="97">
        <v>316406.46899999998</v>
      </c>
      <c r="L2825" s="97">
        <v>235195.68799999999</v>
      </c>
      <c r="M2825" s="97">
        <v>716332.30819999997</v>
      </c>
      <c r="N2825" s="97">
        <v>735221.80420000001</v>
      </c>
      <c r="O2825" s="97">
        <v>53.354397900000002</v>
      </c>
      <c r="P2825" s="97">
        <v>-6.2525141560000002</v>
      </c>
    </row>
    <row r="2826" spans="1:16" x14ac:dyDescent="0.3">
      <c r="A2826" s="97" t="s">
        <v>13283</v>
      </c>
      <c r="B2826" s="97" t="s">
        <v>13284</v>
      </c>
      <c r="C2826" s="97" t="s">
        <v>13285</v>
      </c>
      <c r="D2826" s="97" t="s">
        <v>13286</v>
      </c>
      <c r="E2826" s="97" t="s">
        <v>11884</v>
      </c>
      <c r="F2826" s="97"/>
      <c r="G2826" s="97"/>
      <c r="H2826" s="97" t="s">
        <v>389</v>
      </c>
      <c r="I2826" s="97" t="s">
        <v>13287</v>
      </c>
      <c r="J2826" s="97" t="s">
        <v>2218</v>
      </c>
      <c r="K2826" s="97">
        <v>260303.65299999999</v>
      </c>
      <c r="L2826" s="97">
        <v>111915.63400000001</v>
      </c>
      <c r="M2826" s="97">
        <v>660240.9192</v>
      </c>
      <c r="N2826" s="97">
        <v>611968.60419999994</v>
      </c>
      <c r="O2826" s="97">
        <v>52.25612692</v>
      </c>
      <c r="P2826" s="97">
        <v>-7.1176388629999998</v>
      </c>
    </row>
    <row r="2827" spans="1:16" x14ac:dyDescent="0.3">
      <c r="A2827" s="97" t="s">
        <v>13288</v>
      </c>
      <c r="B2827" s="97" t="s">
        <v>13289</v>
      </c>
      <c r="C2827" s="97" t="s">
        <v>13290</v>
      </c>
      <c r="D2827" s="97" t="s">
        <v>13291</v>
      </c>
      <c r="E2827" s="97" t="s">
        <v>2574</v>
      </c>
      <c r="F2827" s="97"/>
      <c r="G2827" s="97" t="s">
        <v>4303</v>
      </c>
      <c r="H2827" s="97" t="s">
        <v>276</v>
      </c>
      <c r="I2827" s="97" t="s">
        <v>13292</v>
      </c>
      <c r="J2827" s="97" t="s">
        <v>278</v>
      </c>
      <c r="K2827" s="97">
        <v>205502.6</v>
      </c>
      <c r="L2827" s="97">
        <v>241888.7</v>
      </c>
      <c r="M2827" s="97">
        <v>605452.36560000002</v>
      </c>
      <c r="N2827" s="97">
        <v>741913.96539999999</v>
      </c>
      <c r="O2827" s="97">
        <v>53.427304659999997</v>
      </c>
      <c r="P2827" s="97">
        <v>-7.9179608589999999</v>
      </c>
    </row>
    <row r="2828" spans="1:16" x14ac:dyDescent="0.3">
      <c r="A2828" s="97" t="s">
        <v>13293</v>
      </c>
      <c r="B2828" s="97" t="s">
        <v>13294</v>
      </c>
      <c r="C2828" s="97" t="s">
        <v>13295</v>
      </c>
      <c r="D2828" s="97" t="s">
        <v>13296</v>
      </c>
      <c r="E2828" s="97" t="s">
        <v>13297</v>
      </c>
      <c r="F2828" s="97" t="s">
        <v>190</v>
      </c>
      <c r="G2828" s="97"/>
      <c r="H2828" s="97" t="s">
        <v>175</v>
      </c>
      <c r="I2828" s="97" t="s">
        <v>13298</v>
      </c>
      <c r="J2828" s="97" t="s">
        <v>659</v>
      </c>
      <c r="K2828" s="97">
        <v>317762.87699999998</v>
      </c>
      <c r="L2828" s="97">
        <v>229612.88800000001</v>
      </c>
      <c r="M2828" s="97">
        <v>717688.39439999999</v>
      </c>
      <c r="N2828" s="97">
        <v>729640.1997</v>
      </c>
      <c r="O2828" s="97">
        <v>53.303960230000001</v>
      </c>
      <c r="P2828" s="97">
        <v>-6.2342263759999996</v>
      </c>
    </row>
    <row r="2829" spans="1:16" x14ac:dyDescent="0.3">
      <c r="A2829" s="97" t="s">
        <v>13299</v>
      </c>
      <c r="B2829" s="97" t="s">
        <v>13300</v>
      </c>
      <c r="C2829" s="97" t="s">
        <v>13300</v>
      </c>
      <c r="D2829" s="97" t="s">
        <v>3997</v>
      </c>
      <c r="E2829" s="97" t="s">
        <v>465</v>
      </c>
      <c r="F2829" s="97"/>
      <c r="G2829" s="97"/>
      <c r="H2829" s="97" t="s">
        <v>466</v>
      </c>
      <c r="I2829" s="97" t="s">
        <v>13301</v>
      </c>
      <c r="J2829" s="97" t="s">
        <v>468</v>
      </c>
      <c r="K2829" s="97">
        <v>137470.98800000001</v>
      </c>
      <c r="L2829" s="97">
        <v>299757.98499999999</v>
      </c>
      <c r="M2829" s="97">
        <v>537435.72050000005</v>
      </c>
      <c r="N2829" s="97">
        <v>799771.14509999997</v>
      </c>
      <c r="O2829" s="97">
        <v>53.943481300000002</v>
      </c>
      <c r="P2829" s="97">
        <v>-8.9529709729999993</v>
      </c>
    </row>
    <row r="2830" spans="1:16" x14ac:dyDescent="0.3">
      <c r="A2830" s="97" t="s">
        <v>13302</v>
      </c>
      <c r="B2830" s="97" t="s">
        <v>13303</v>
      </c>
      <c r="C2830" s="97" t="s">
        <v>13303</v>
      </c>
      <c r="D2830" s="97" t="s">
        <v>13304</v>
      </c>
      <c r="E2830" s="97" t="s">
        <v>586</v>
      </c>
      <c r="F2830" s="97"/>
      <c r="G2830" s="97"/>
      <c r="H2830" s="97" t="s">
        <v>540</v>
      </c>
      <c r="I2830" s="97" t="s">
        <v>13305</v>
      </c>
      <c r="J2830" s="97" t="s">
        <v>542</v>
      </c>
      <c r="K2830" s="97">
        <v>170636.65599999999</v>
      </c>
      <c r="L2830" s="97">
        <v>136519.109</v>
      </c>
      <c r="M2830" s="97">
        <v>570593.36589999998</v>
      </c>
      <c r="N2830" s="97">
        <v>636567.26199999999</v>
      </c>
      <c r="O2830" s="97">
        <v>52.479734960000002</v>
      </c>
      <c r="P2830" s="97">
        <v>-8.4329021330000007</v>
      </c>
    </row>
    <row r="2831" spans="1:16" x14ac:dyDescent="0.3">
      <c r="A2831" s="97" t="s">
        <v>13306</v>
      </c>
      <c r="B2831" s="97" t="s">
        <v>3986</v>
      </c>
      <c r="C2831" s="97" t="s">
        <v>4681</v>
      </c>
      <c r="D2831" s="97" t="s">
        <v>4157</v>
      </c>
      <c r="E2831" s="97" t="s">
        <v>388</v>
      </c>
      <c r="F2831" s="97"/>
      <c r="G2831" s="97"/>
      <c r="H2831" s="97" t="s">
        <v>389</v>
      </c>
      <c r="I2831" s="97" t="s">
        <v>13307</v>
      </c>
      <c r="J2831" s="97" t="s">
        <v>391</v>
      </c>
      <c r="K2831" s="97">
        <v>225701.60200000001</v>
      </c>
      <c r="L2831" s="97">
        <v>92858.043999999994</v>
      </c>
      <c r="M2831" s="97">
        <v>625646.21739999996</v>
      </c>
      <c r="N2831" s="97">
        <v>592915.30409999995</v>
      </c>
      <c r="O2831" s="97">
        <v>52.087565410000003</v>
      </c>
      <c r="P2831" s="97">
        <v>-7.6257746280000003</v>
      </c>
    </row>
    <row r="2832" spans="1:16" x14ac:dyDescent="0.3">
      <c r="A2832" s="97" t="s">
        <v>13308</v>
      </c>
      <c r="B2832" s="97" t="s">
        <v>13309</v>
      </c>
      <c r="C2832" s="97" t="s">
        <v>13309</v>
      </c>
      <c r="D2832" s="97" t="s">
        <v>13310</v>
      </c>
      <c r="E2832" s="97" t="s">
        <v>13311</v>
      </c>
      <c r="F2832" s="97" t="s">
        <v>8321</v>
      </c>
      <c r="G2832" s="97"/>
      <c r="H2832" s="97" t="s">
        <v>175</v>
      </c>
      <c r="I2832" s="97" t="s">
        <v>13312</v>
      </c>
      <c r="J2832" s="97" t="s">
        <v>198</v>
      </c>
      <c r="K2832" s="97">
        <v>322971.505</v>
      </c>
      <c r="L2832" s="97">
        <v>238804.883</v>
      </c>
      <c r="M2832" s="97">
        <v>722895.94920000003</v>
      </c>
      <c r="N2832" s="97">
        <v>738830.18680000002</v>
      </c>
      <c r="O2832" s="97">
        <v>53.385325280000004</v>
      </c>
      <c r="P2832" s="97">
        <v>-6.1525708430000003</v>
      </c>
    </row>
    <row r="2833" spans="1:16" x14ac:dyDescent="0.3">
      <c r="A2833" s="97" t="s">
        <v>13313</v>
      </c>
      <c r="B2833" s="97" t="s">
        <v>1027</v>
      </c>
      <c r="C2833" s="97" t="s">
        <v>1027</v>
      </c>
      <c r="D2833" s="97" t="s">
        <v>13314</v>
      </c>
      <c r="E2833" s="97" t="s">
        <v>389</v>
      </c>
      <c r="F2833" s="97"/>
      <c r="G2833" s="97"/>
      <c r="H2833" s="97" t="s">
        <v>389</v>
      </c>
      <c r="I2833" s="97" t="s">
        <v>13315</v>
      </c>
      <c r="J2833" s="97" t="s">
        <v>2218</v>
      </c>
      <c r="K2833" s="97">
        <v>259735.486</v>
      </c>
      <c r="L2833" s="97">
        <v>111658.917</v>
      </c>
      <c r="M2833" s="97">
        <v>659672.87320000003</v>
      </c>
      <c r="N2833" s="97">
        <v>611711.94550000003</v>
      </c>
      <c r="O2833" s="97">
        <v>52.253882070000003</v>
      </c>
      <c r="P2833" s="97">
        <v>-7.1260034379999997</v>
      </c>
    </row>
    <row r="2834" spans="1:16" x14ac:dyDescent="0.3">
      <c r="A2834" s="97" t="s">
        <v>13316</v>
      </c>
      <c r="B2834" s="97" t="s">
        <v>13317</v>
      </c>
      <c r="C2834" s="97" t="s">
        <v>13317</v>
      </c>
      <c r="D2834" s="97" t="s">
        <v>13318</v>
      </c>
      <c r="E2834" s="97" t="s">
        <v>7707</v>
      </c>
      <c r="F2834" s="97"/>
      <c r="G2834" s="97"/>
      <c r="H2834" s="97" t="s">
        <v>540</v>
      </c>
      <c r="I2834" s="97" t="s">
        <v>13319</v>
      </c>
      <c r="J2834" s="97" t="s">
        <v>1143</v>
      </c>
      <c r="K2834" s="97">
        <v>157897.84899999999</v>
      </c>
      <c r="L2834" s="97">
        <v>157514.019</v>
      </c>
      <c r="M2834" s="97">
        <v>557857.41630000004</v>
      </c>
      <c r="N2834" s="97">
        <v>657557.71810000006</v>
      </c>
      <c r="O2834" s="97">
        <v>52.667553689999998</v>
      </c>
      <c r="P2834" s="97">
        <v>-8.6230493060000004</v>
      </c>
    </row>
    <row r="2835" spans="1:16" x14ac:dyDescent="0.3">
      <c r="A2835" s="97" t="s">
        <v>13320</v>
      </c>
      <c r="B2835" s="97" t="s">
        <v>13321</v>
      </c>
      <c r="C2835" s="97" t="s">
        <v>13322</v>
      </c>
      <c r="D2835" s="97" t="s">
        <v>767</v>
      </c>
      <c r="E2835" s="97" t="s">
        <v>449</v>
      </c>
      <c r="F2835" s="97"/>
      <c r="G2835" s="97"/>
      <c r="H2835" s="97" t="s">
        <v>151</v>
      </c>
      <c r="I2835" s="97" t="s">
        <v>13323</v>
      </c>
      <c r="J2835" s="97" t="s">
        <v>153</v>
      </c>
      <c r="K2835" s="97">
        <v>96238.195000000007</v>
      </c>
      <c r="L2835" s="97">
        <v>129490.898</v>
      </c>
      <c r="M2835" s="97">
        <v>496210.89260000002</v>
      </c>
      <c r="N2835" s="97">
        <v>629540.96900000004</v>
      </c>
      <c r="O2835" s="97">
        <v>52.407531310000003</v>
      </c>
      <c r="P2835" s="97">
        <v>-9.5254507139999998</v>
      </c>
    </row>
    <row r="2836" spans="1:16" x14ac:dyDescent="0.3">
      <c r="A2836" s="97" t="s">
        <v>13324</v>
      </c>
      <c r="B2836" s="97" t="s">
        <v>13325</v>
      </c>
      <c r="C2836" s="97" t="s">
        <v>13326</v>
      </c>
      <c r="D2836" s="97" t="s">
        <v>13327</v>
      </c>
      <c r="E2836" s="97" t="s">
        <v>166</v>
      </c>
      <c r="F2836" s="97"/>
      <c r="G2836" s="97"/>
      <c r="H2836" s="97" t="s">
        <v>167</v>
      </c>
      <c r="I2836" s="97" t="s">
        <v>13328</v>
      </c>
      <c r="J2836" s="97" t="s">
        <v>169</v>
      </c>
      <c r="K2836" s="97">
        <v>271105.90600000002</v>
      </c>
      <c r="L2836" s="97">
        <v>176780.375</v>
      </c>
      <c r="M2836" s="97">
        <v>671041.19209999999</v>
      </c>
      <c r="N2836" s="97">
        <v>676819.3162</v>
      </c>
      <c r="O2836" s="97">
        <v>52.837628879999997</v>
      </c>
      <c r="P2836" s="97">
        <v>-6.945595752</v>
      </c>
    </row>
    <row r="2837" spans="1:16" x14ac:dyDescent="0.3">
      <c r="A2837" s="97" t="s">
        <v>13329</v>
      </c>
      <c r="B2837" s="97" t="s">
        <v>13330</v>
      </c>
      <c r="C2837" s="97" t="s">
        <v>13331</v>
      </c>
      <c r="D2837" s="97" t="s">
        <v>13332</v>
      </c>
      <c r="E2837" s="97" t="s">
        <v>13333</v>
      </c>
      <c r="F2837" s="97" t="s">
        <v>436</v>
      </c>
      <c r="G2837" s="97"/>
      <c r="H2837" s="97" t="s">
        <v>437</v>
      </c>
      <c r="I2837" s="97" t="s">
        <v>13334</v>
      </c>
      <c r="J2837" s="97" t="s">
        <v>439</v>
      </c>
      <c r="K2837" s="97">
        <v>252514.65599999999</v>
      </c>
      <c r="L2837" s="97">
        <v>432886.53100000002</v>
      </c>
      <c r="M2837" s="97">
        <v>652455.30960000004</v>
      </c>
      <c r="N2837" s="97">
        <v>932870.39480000001</v>
      </c>
      <c r="O2837" s="97">
        <v>55.140397909999997</v>
      </c>
      <c r="P2837" s="97">
        <v>-7.1772780049999998</v>
      </c>
    </row>
    <row r="2838" spans="1:16" x14ac:dyDescent="0.3">
      <c r="A2838" s="97" t="s">
        <v>13335</v>
      </c>
      <c r="B2838" s="97" t="s">
        <v>4974</v>
      </c>
      <c r="C2838" s="97" t="s">
        <v>4974</v>
      </c>
      <c r="D2838" s="97" t="s">
        <v>2380</v>
      </c>
      <c r="E2838" s="97" t="s">
        <v>11640</v>
      </c>
      <c r="F2838" s="97" t="s">
        <v>2226</v>
      </c>
      <c r="G2838" s="97" t="s">
        <v>13336</v>
      </c>
      <c r="H2838" s="97" t="s">
        <v>175</v>
      </c>
      <c r="I2838" s="97" t="s">
        <v>13337</v>
      </c>
      <c r="J2838" s="97" t="s">
        <v>659</v>
      </c>
      <c r="K2838" s="97">
        <v>324965.35600000003</v>
      </c>
      <c r="L2838" s="97">
        <v>224465.201</v>
      </c>
      <c r="M2838" s="97">
        <v>724889.29460000002</v>
      </c>
      <c r="N2838" s="97">
        <v>724493.5834</v>
      </c>
      <c r="O2838" s="97">
        <v>53.256084420000001</v>
      </c>
      <c r="P2838" s="97">
        <v>-6.128268426</v>
      </c>
    </row>
    <row r="2839" spans="1:16" x14ac:dyDescent="0.3">
      <c r="A2839" s="97" t="s">
        <v>13338</v>
      </c>
      <c r="B2839" s="97" t="s">
        <v>13339</v>
      </c>
      <c r="C2839" s="97" t="s">
        <v>13340</v>
      </c>
      <c r="D2839" s="97" t="s">
        <v>7960</v>
      </c>
      <c r="E2839" s="97" t="s">
        <v>436</v>
      </c>
      <c r="F2839" s="97"/>
      <c r="G2839" s="97"/>
      <c r="H2839" s="97" t="s">
        <v>437</v>
      </c>
      <c r="I2839" s="97" t="s">
        <v>13341</v>
      </c>
      <c r="J2839" s="97" t="s">
        <v>439</v>
      </c>
      <c r="K2839" s="97">
        <v>193572.34299999999</v>
      </c>
      <c r="L2839" s="97">
        <v>378511.52600000001</v>
      </c>
      <c r="M2839" s="97">
        <v>593525.4068</v>
      </c>
      <c r="N2839" s="97">
        <v>878507.41760000004</v>
      </c>
      <c r="O2839" s="97">
        <v>54.654703509999997</v>
      </c>
      <c r="P2839" s="97">
        <v>-8.1003332399999994</v>
      </c>
    </row>
    <row r="2840" spans="1:16" x14ac:dyDescent="0.3">
      <c r="A2840" s="97" t="s">
        <v>13342</v>
      </c>
      <c r="B2840" s="97" t="s">
        <v>1249</v>
      </c>
      <c r="C2840" s="97" t="s">
        <v>1496</v>
      </c>
      <c r="D2840" s="97" t="s">
        <v>2472</v>
      </c>
      <c r="E2840" s="97" t="s">
        <v>742</v>
      </c>
      <c r="F2840" s="97"/>
      <c r="G2840" s="97"/>
      <c r="H2840" s="97" t="s">
        <v>546</v>
      </c>
      <c r="I2840" s="97" t="s">
        <v>13343</v>
      </c>
      <c r="J2840" s="97" t="s">
        <v>548</v>
      </c>
      <c r="K2840" s="97">
        <v>166446.32800000001</v>
      </c>
      <c r="L2840" s="97">
        <v>315936.03100000002</v>
      </c>
      <c r="M2840" s="97">
        <v>566404.90359999996</v>
      </c>
      <c r="N2840" s="97">
        <v>815945.5503</v>
      </c>
      <c r="O2840" s="97">
        <v>54.091507229999998</v>
      </c>
      <c r="P2840" s="97">
        <v>-8.5135308320000007</v>
      </c>
    </row>
    <row r="2841" spans="1:16" x14ac:dyDescent="0.3">
      <c r="A2841" s="97" t="s">
        <v>13344</v>
      </c>
      <c r="B2841" s="97" t="s">
        <v>1496</v>
      </c>
      <c r="C2841" s="97" t="s">
        <v>1496</v>
      </c>
      <c r="D2841" s="97" t="s">
        <v>13345</v>
      </c>
      <c r="E2841" s="97" t="s">
        <v>306</v>
      </c>
      <c r="F2841" s="97"/>
      <c r="G2841" s="97"/>
      <c r="H2841" s="97" t="s">
        <v>307</v>
      </c>
      <c r="I2841" s="97" t="s">
        <v>13346</v>
      </c>
      <c r="J2841" s="97" t="s">
        <v>309</v>
      </c>
      <c r="K2841" s="97">
        <v>141381.5</v>
      </c>
      <c r="L2841" s="97">
        <v>219832.5</v>
      </c>
      <c r="M2841" s="97">
        <v>541344.96140000003</v>
      </c>
      <c r="N2841" s="97">
        <v>719862.86159999995</v>
      </c>
      <c r="O2841" s="97">
        <v>53.225923729999998</v>
      </c>
      <c r="P2841" s="97">
        <v>-8.8784180829999997</v>
      </c>
    </row>
    <row r="2842" spans="1:16" x14ac:dyDescent="0.3">
      <c r="A2842" s="97" t="s">
        <v>13347</v>
      </c>
      <c r="B2842" s="97" t="s">
        <v>3235</v>
      </c>
      <c r="C2842" s="97" t="s">
        <v>3235</v>
      </c>
      <c r="D2842" s="97" t="s">
        <v>13348</v>
      </c>
      <c r="E2842" s="97" t="s">
        <v>1632</v>
      </c>
      <c r="F2842" s="97" t="s">
        <v>586</v>
      </c>
      <c r="G2842" s="97"/>
      <c r="H2842" s="97" t="s">
        <v>540</v>
      </c>
      <c r="I2842" s="97" t="s">
        <v>13349</v>
      </c>
      <c r="J2842" s="97" t="s">
        <v>542</v>
      </c>
      <c r="K2842" s="97">
        <v>138579.997</v>
      </c>
      <c r="L2842" s="97">
        <v>121021.833</v>
      </c>
      <c r="M2842" s="97">
        <v>538543.52769999998</v>
      </c>
      <c r="N2842" s="97">
        <v>621073.49800000002</v>
      </c>
      <c r="O2842" s="97">
        <v>52.33782197</v>
      </c>
      <c r="P2842" s="97">
        <v>-8.9018239169999998</v>
      </c>
    </row>
    <row r="2843" spans="1:16" x14ac:dyDescent="0.3">
      <c r="A2843" s="97" t="s">
        <v>13350</v>
      </c>
      <c r="B2843" s="97" t="s">
        <v>5756</v>
      </c>
      <c r="C2843" s="97" t="s">
        <v>5756</v>
      </c>
      <c r="D2843" s="97" t="s">
        <v>443</v>
      </c>
      <c r="E2843" s="97" t="s">
        <v>436</v>
      </c>
      <c r="F2843" s="97"/>
      <c r="G2843" s="97"/>
      <c r="H2843" s="97" t="s">
        <v>437</v>
      </c>
      <c r="I2843" s="97" t="s">
        <v>13351</v>
      </c>
      <c r="J2843" s="97" t="s">
        <v>439</v>
      </c>
      <c r="K2843" s="97">
        <v>234653.93900000001</v>
      </c>
      <c r="L2843" s="97">
        <v>431898.76899999997</v>
      </c>
      <c r="M2843" s="97">
        <v>634598.76699999999</v>
      </c>
      <c r="N2843" s="97">
        <v>931883.03099999996</v>
      </c>
      <c r="O2843" s="97">
        <v>55.133096100000003</v>
      </c>
      <c r="P2843" s="97">
        <v>-7.4574471000000004</v>
      </c>
    </row>
    <row r="2844" spans="1:16" x14ac:dyDescent="0.3">
      <c r="A2844" s="97" t="s">
        <v>13352</v>
      </c>
      <c r="B2844" s="97" t="s">
        <v>13353</v>
      </c>
      <c r="C2844" s="97" t="s">
        <v>13354</v>
      </c>
      <c r="D2844" s="97" t="s">
        <v>13355</v>
      </c>
      <c r="E2844" s="97" t="s">
        <v>13356</v>
      </c>
      <c r="F2844" s="97"/>
      <c r="G2844" s="97"/>
      <c r="H2844" s="97" t="s">
        <v>159</v>
      </c>
      <c r="I2844" s="97" t="s">
        <v>13357</v>
      </c>
      <c r="J2844" s="97" t="s">
        <v>430</v>
      </c>
      <c r="K2844" s="97">
        <v>211959</v>
      </c>
      <c r="L2844" s="97">
        <v>158653.9</v>
      </c>
      <c r="M2844" s="97">
        <v>611906.92870000005</v>
      </c>
      <c r="N2844" s="97">
        <v>658697.06229999999</v>
      </c>
      <c r="O2844" s="97">
        <v>52.679300840000003</v>
      </c>
      <c r="P2844" s="97">
        <v>-7.8239178149999997</v>
      </c>
    </row>
    <row r="2845" spans="1:16" x14ac:dyDescent="0.3">
      <c r="A2845" s="97" t="s">
        <v>13358</v>
      </c>
      <c r="B2845" s="97" t="s">
        <v>13359</v>
      </c>
      <c r="C2845" s="97" t="s">
        <v>13360</v>
      </c>
      <c r="D2845" s="97" t="s">
        <v>13361</v>
      </c>
      <c r="E2845" s="97" t="s">
        <v>13362</v>
      </c>
      <c r="F2845" s="97" t="s">
        <v>706</v>
      </c>
      <c r="G2845" s="97"/>
      <c r="H2845" s="97" t="s">
        <v>307</v>
      </c>
      <c r="I2845" s="97" t="s">
        <v>13363</v>
      </c>
      <c r="J2845" s="97" t="s">
        <v>309</v>
      </c>
      <c r="K2845" s="97">
        <v>184015.34400000001</v>
      </c>
      <c r="L2845" s="97">
        <v>230824.484</v>
      </c>
      <c r="M2845" s="97">
        <v>583969.67940000002</v>
      </c>
      <c r="N2845" s="97">
        <v>730852.24829999998</v>
      </c>
      <c r="O2845" s="97">
        <v>53.327679869999997</v>
      </c>
      <c r="P2845" s="97">
        <v>-8.2406385090000001</v>
      </c>
    </row>
    <row r="2846" spans="1:16" x14ac:dyDescent="0.3">
      <c r="A2846" s="97" t="s">
        <v>13364</v>
      </c>
      <c r="B2846" s="97" t="s">
        <v>13365</v>
      </c>
      <c r="C2846" s="97" t="s">
        <v>13366</v>
      </c>
      <c r="D2846" s="97" t="s">
        <v>981</v>
      </c>
      <c r="E2846" s="97" t="s">
        <v>13367</v>
      </c>
      <c r="F2846" s="97"/>
      <c r="G2846" s="97"/>
      <c r="H2846" s="97" t="s">
        <v>389</v>
      </c>
      <c r="I2846" s="97" t="s">
        <v>13368</v>
      </c>
      <c r="J2846" s="97" t="s">
        <v>391</v>
      </c>
      <c r="K2846" s="97">
        <v>246777.01699999999</v>
      </c>
      <c r="L2846" s="97">
        <v>115586.802</v>
      </c>
      <c r="M2846" s="97">
        <v>646717.21580000001</v>
      </c>
      <c r="N2846" s="97">
        <v>615639.05390000006</v>
      </c>
      <c r="O2846" s="97">
        <v>52.29043076</v>
      </c>
      <c r="P2846" s="97">
        <v>-7.315197564</v>
      </c>
    </row>
    <row r="2847" spans="1:16" x14ac:dyDescent="0.3">
      <c r="A2847" s="97" t="s">
        <v>13369</v>
      </c>
      <c r="B2847" s="97" t="s">
        <v>13370</v>
      </c>
      <c r="C2847" s="97" t="s">
        <v>13370</v>
      </c>
      <c r="D2847" s="97" t="s">
        <v>13371</v>
      </c>
      <c r="E2847" s="97" t="s">
        <v>693</v>
      </c>
      <c r="F2847" s="97" t="s">
        <v>694</v>
      </c>
      <c r="G2847" s="97"/>
      <c r="H2847" s="97" t="s">
        <v>437</v>
      </c>
      <c r="I2847" s="97" t="s">
        <v>13372</v>
      </c>
      <c r="J2847" s="97" t="s">
        <v>439</v>
      </c>
      <c r="K2847" s="97">
        <v>216070.20300000001</v>
      </c>
      <c r="L2847" s="97">
        <v>412188.84399999998</v>
      </c>
      <c r="M2847" s="97">
        <v>616018.59820000001</v>
      </c>
      <c r="N2847" s="97">
        <v>912177.3602</v>
      </c>
      <c r="O2847" s="97">
        <v>54.95700334</v>
      </c>
      <c r="P2847" s="97">
        <v>-7.7499084729999996</v>
      </c>
    </row>
    <row r="2848" spans="1:16" x14ac:dyDescent="0.3">
      <c r="A2848" s="97" t="s">
        <v>13373</v>
      </c>
      <c r="B2848" s="97" t="s">
        <v>13374</v>
      </c>
      <c r="C2848" s="97" t="s">
        <v>13375</v>
      </c>
      <c r="D2848" s="97" t="s">
        <v>13376</v>
      </c>
      <c r="E2848" s="97" t="s">
        <v>13377</v>
      </c>
      <c r="F2848" s="97" t="s">
        <v>13378</v>
      </c>
      <c r="G2848" s="97"/>
      <c r="H2848" s="97" t="s">
        <v>466</v>
      </c>
      <c r="I2848" s="97" t="s">
        <v>13379</v>
      </c>
      <c r="J2848" s="97" t="s">
        <v>468</v>
      </c>
      <c r="K2848" s="97">
        <v>138251</v>
      </c>
      <c r="L2848" s="97">
        <v>277982.09999999998</v>
      </c>
      <c r="M2848" s="97">
        <v>538215.44799999997</v>
      </c>
      <c r="N2848" s="97">
        <v>777999.94839999999</v>
      </c>
      <c r="O2848" s="97">
        <v>53.747961500000002</v>
      </c>
      <c r="P2848" s="97">
        <v>-8.9367187730000008</v>
      </c>
    </row>
    <row r="2849" spans="1:16" x14ac:dyDescent="0.3">
      <c r="A2849" s="97" t="s">
        <v>13380</v>
      </c>
      <c r="B2849" s="97" t="s">
        <v>1496</v>
      </c>
      <c r="C2849" s="97" t="s">
        <v>13381</v>
      </c>
      <c r="D2849" s="97" t="s">
        <v>13382</v>
      </c>
      <c r="E2849" s="97" t="s">
        <v>3164</v>
      </c>
      <c r="F2849" s="97"/>
      <c r="G2849" s="97"/>
      <c r="H2849" s="97" t="s">
        <v>307</v>
      </c>
      <c r="I2849" s="97" t="s">
        <v>13383</v>
      </c>
      <c r="J2849" s="97" t="s">
        <v>309</v>
      </c>
      <c r="K2849" s="97">
        <v>66109.429999999993</v>
      </c>
      <c r="L2849" s="97">
        <v>250845.766</v>
      </c>
      <c r="M2849" s="97">
        <v>466089.27769999998</v>
      </c>
      <c r="N2849" s="97">
        <v>750869.84979999997</v>
      </c>
      <c r="O2849" s="97">
        <v>53.490780110000003</v>
      </c>
      <c r="P2849" s="97">
        <v>-10.018019280000001</v>
      </c>
    </row>
    <row r="2850" spans="1:16" x14ac:dyDescent="0.3">
      <c r="A2850" s="97" t="s">
        <v>13384</v>
      </c>
      <c r="B2850" s="97" t="s">
        <v>453</v>
      </c>
      <c r="C2850" s="97" t="s">
        <v>453</v>
      </c>
      <c r="D2850" s="97" t="s">
        <v>13385</v>
      </c>
      <c r="E2850" s="97" t="s">
        <v>3674</v>
      </c>
      <c r="F2850" s="97"/>
      <c r="G2850" s="97"/>
      <c r="H2850" s="97" t="s">
        <v>546</v>
      </c>
      <c r="I2850" s="97" t="s">
        <v>13386</v>
      </c>
      <c r="J2850" s="97" t="s">
        <v>548</v>
      </c>
      <c r="K2850" s="97">
        <v>168983.64300000001</v>
      </c>
      <c r="L2850" s="97">
        <v>335460.75599999999</v>
      </c>
      <c r="M2850" s="97">
        <v>568941.77590000001</v>
      </c>
      <c r="N2850" s="97">
        <v>835466.05460000003</v>
      </c>
      <c r="O2850" s="97">
        <v>54.267065219999999</v>
      </c>
      <c r="P2850" s="97">
        <v>-8.4767672919999999</v>
      </c>
    </row>
    <row r="2851" spans="1:16" x14ac:dyDescent="0.3">
      <c r="A2851" s="97" t="s">
        <v>13387</v>
      </c>
      <c r="B2851" s="97" t="s">
        <v>11768</v>
      </c>
      <c r="C2851" s="97" t="s">
        <v>11768</v>
      </c>
      <c r="D2851" s="97" t="s">
        <v>13388</v>
      </c>
      <c r="E2851" s="97" t="s">
        <v>898</v>
      </c>
      <c r="F2851" s="97"/>
      <c r="G2851" s="97"/>
      <c r="H2851" s="97" t="s">
        <v>232</v>
      </c>
      <c r="I2851" s="97" t="s">
        <v>13389</v>
      </c>
      <c r="J2851" s="97" t="s">
        <v>234</v>
      </c>
      <c r="K2851" s="97">
        <v>219185.67199999999</v>
      </c>
      <c r="L2851" s="97">
        <v>289571.56300000002</v>
      </c>
      <c r="M2851" s="97">
        <v>619132.74439999997</v>
      </c>
      <c r="N2851" s="97">
        <v>789586.48190000001</v>
      </c>
      <c r="O2851" s="97">
        <v>53.855388609999999</v>
      </c>
      <c r="P2851" s="97">
        <v>-7.7091886230000002</v>
      </c>
    </row>
    <row r="2852" spans="1:16" x14ac:dyDescent="0.3">
      <c r="A2852" s="97" t="s">
        <v>13390</v>
      </c>
      <c r="B2852" s="97" t="s">
        <v>13391</v>
      </c>
      <c r="C2852" s="97" t="s">
        <v>13392</v>
      </c>
      <c r="D2852" s="97" t="s">
        <v>8139</v>
      </c>
      <c r="E2852" s="97" t="s">
        <v>210</v>
      </c>
      <c r="F2852" s="97"/>
      <c r="G2852" s="97"/>
      <c r="H2852" s="97" t="s">
        <v>211</v>
      </c>
      <c r="I2852" s="97" t="s">
        <v>13393</v>
      </c>
      <c r="J2852" s="97" t="s">
        <v>213</v>
      </c>
      <c r="K2852" s="97">
        <v>256389.45300000001</v>
      </c>
      <c r="L2852" s="97">
        <v>124372.95299999999</v>
      </c>
      <c r="M2852" s="97">
        <v>656327.6287</v>
      </c>
      <c r="N2852" s="97">
        <v>624423.2611</v>
      </c>
      <c r="O2852" s="97">
        <v>52.368478400000001</v>
      </c>
      <c r="P2852" s="97">
        <v>-7.1728669719999996</v>
      </c>
    </row>
    <row r="2853" spans="1:16" x14ac:dyDescent="0.3">
      <c r="A2853" s="97" t="s">
        <v>13394</v>
      </c>
      <c r="B2853" s="97" t="s">
        <v>13395</v>
      </c>
      <c r="C2853" s="97" t="s">
        <v>13395</v>
      </c>
      <c r="D2853" s="97" t="s">
        <v>11446</v>
      </c>
      <c r="E2853" s="97" t="s">
        <v>934</v>
      </c>
      <c r="F2853" s="97"/>
      <c r="G2853" s="97"/>
      <c r="H2853" s="97" t="s">
        <v>138</v>
      </c>
      <c r="I2853" s="97" t="s">
        <v>13396</v>
      </c>
      <c r="J2853" s="97" t="s">
        <v>140</v>
      </c>
      <c r="K2853" s="97">
        <v>148703.503</v>
      </c>
      <c r="L2853" s="97">
        <v>55418.148000000001</v>
      </c>
      <c r="M2853" s="97">
        <v>548664.4963</v>
      </c>
      <c r="N2853" s="97">
        <v>555483.88809999998</v>
      </c>
      <c r="O2853" s="97">
        <v>51.749333190000002</v>
      </c>
      <c r="P2853" s="97">
        <v>-8.7434748990000006</v>
      </c>
    </row>
    <row r="2854" spans="1:16" x14ac:dyDescent="0.3">
      <c r="A2854" s="97" t="s">
        <v>13397</v>
      </c>
      <c r="B2854" s="97" t="s">
        <v>13398</v>
      </c>
      <c r="C2854" s="97" t="s">
        <v>13399</v>
      </c>
      <c r="D2854" s="97" t="s">
        <v>1961</v>
      </c>
      <c r="E2854" s="97" t="s">
        <v>357</v>
      </c>
      <c r="F2854" s="97" t="s">
        <v>137</v>
      </c>
      <c r="G2854" s="97"/>
      <c r="H2854" s="97" t="s">
        <v>138</v>
      </c>
      <c r="I2854" s="97" t="s">
        <v>13400</v>
      </c>
      <c r="J2854" s="97" t="s">
        <v>140</v>
      </c>
      <c r="K2854" s="97">
        <v>116821.016</v>
      </c>
      <c r="L2854" s="97">
        <v>37975.394999999997</v>
      </c>
      <c r="M2854" s="97">
        <v>516788.77929999999</v>
      </c>
      <c r="N2854" s="97">
        <v>538045.06610000005</v>
      </c>
      <c r="O2854" s="97">
        <v>51.588775589999997</v>
      </c>
      <c r="P2854" s="97">
        <v>-9.2008795620000008</v>
      </c>
    </row>
    <row r="2855" spans="1:16" x14ac:dyDescent="0.3">
      <c r="A2855" s="97" t="s">
        <v>13401</v>
      </c>
      <c r="B2855" s="97" t="s">
        <v>13402</v>
      </c>
      <c r="C2855" s="97" t="s">
        <v>13402</v>
      </c>
      <c r="D2855" s="97" t="s">
        <v>13403</v>
      </c>
      <c r="E2855" s="97" t="s">
        <v>13404</v>
      </c>
      <c r="F2855" s="97"/>
      <c r="G2855" s="97"/>
      <c r="H2855" s="97" t="s">
        <v>175</v>
      </c>
      <c r="I2855" s="97" t="s">
        <v>13405</v>
      </c>
      <c r="J2855" s="97" t="s">
        <v>659</v>
      </c>
      <c r="K2855" s="97">
        <v>324235.63299999997</v>
      </c>
      <c r="L2855" s="97">
        <v>226718.59099999999</v>
      </c>
      <c r="M2855" s="97">
        <v>724159.74069999997</v>
      </c>
      <c r="N2855" s="97">
        <v>726746.49179999996</v>
      </c>
      <c r="O2855" s="97">
        <v>53.276491829999998</v>
      </c>
      <c r="P2855" s="97">
        <v>-6.1383169620000002</v>
      </c>
    </row>
    <row r="2856" spans="1:16" x14ac:dyDescent="0.3">
      <c r="A2856" s="97" t="s">
        <v>13406</v>
      </c>
      <c r="B2856" s="97" t="s">
        <v>13407</v>
      </c>
      <c r="C2856" s="97" t="s">
        <v>13407</v>
      </c>
      <c r="D2856" s="97" t="s">
        <v>4095</v>
      </c>
      <c r="E2856" s="97" t="s">
        <v>320</v>
      </c>
      <c r="F2856" s="97"/>
      <c r="G2856" s="97"/>
      <c r="H2856" s="97" t="s">
        <v>321</v>
      </c>
      <c r="I2856" s="97" t="s">
        <v>13408</v>
      </c>
      <c r="J2856" s="97" t="s">
        <v>323</v>
      </c>
      <c r="K2856" s="97">
        <v>161278.67199999999</v>
      </c>
      <c r="L2856" s="97">
        <v>294616.21899999998</v>
      </c>
      <c r="M2856" s="97">
        <v>561238.24730000005</v>
      </c>
      <c r="N2856" s="97">
        <v>794630.35990000004</v>
      </c>
      <c r="O2856" s="97">
        <v>53.899617329999998</v>
      </c>
      <c r="P2856" s="97">
        <v>-8.5897902520000002</v>
      </c>
    </row>
    <row r="2857" spans="1:16" x14ac:dyDescent="0.3">
      <c r="A2857" s="97" t="s">
        <v>13409</v>
      </c>
      <c r="B2857" s="97" t="s">
        <v>1923</v>
      </c>
      <c r="C2857" s="97" t="s">
        <v>1923</v>
      </c>
      <c r="D2857" s="97" t="s">
        <v>13410</v>
      </c>
      <c r="E2857" s="97" t="s">
        <v>10379</v>
      </c>
      <c r="F2857" s="97" t="s">
        <v>3153</v>
      </c>
      <c r="G2857" s="97"/>
      <c r="H2857" s="97" t="s">
        <v>175</v>
      </c>
      <c r="I2857" s="97" t="s">
        <v>13411</v>
      </c>
      <c r="J2857" s="97" t="s">
        <v>198</v>
      </c>
      <c r="K2857" s="97">
        <v>317327.37599999999</v>
      </c>
      <c r="L2857" s="97">
        <v>236306.94099999999</v>
      </c>
      <c r="M2857" s="97">
        <v>717253.02280000004</v>
      </c>
      <c r="N2857" s="97">
        <v>736332.81290000002</v>
      </c>
      <c r="O2857" s="97">
        <v>53.36417445</v>
      </c>
      <c r="P2857" s="97">
        <v>-6.2382791150000001</v>
      </c>
    </row>
    <row r="2858" spans="1:16" x14ac:dyDescent="0.3">
      <c r="A2858" s="97" t="s">
        <v>13412</v>
      </c>
      <c r="B2858" s="97" t="s">
        <v>13413</v>
      </c>
      <c r="C2858" s="97"/>
      <c r="D2858" s="97" t="s">
        <v>2256</v>
      </c>
      <c r="E2858" s="97" t="s">
        <v>380</v>
      </c>
      <c r="F2858" s="97"/>
      <c r="G2858" s="97"/>
      <c r="H2858" s="97" t="s">
        <v>381</v>
      </c>
      <c r="I2858" s="97" t="s">
        <v>13414</v>
      </c>
      <c r="J2858" s="97" t="s">
        <v>383</v>
      </c>
      <c r="K2858" s="97">
        <v>252725.21900000001</v>
      </c>
      <c r="L2858" s="97">
        <v>290999.46899999998</v>
      </c>
      <c r="M2858" s="97">
        <v>652665.07350000006</v>
      </c>
      <c r="N2858" s="97">
        <v>791013.90150000004</v>
      </c>
      <c r="O2858" s="97">
        <v>53.865897160000003</v>
      </c>
      <c r="P2858" s="97">
        <v>-7.1993008530000004</v>
      </c>
    </row>
    <row r="2859" spans="1:16" x14ac:dyDescent="0.3">
      <c r="A2859" s="97" t="s">
        <v>13415</v>
      </c>
      <c r="B2859" s="97" t="s">
        <v>1487</v>
      </c>
      <c r="C2859" s="97" t="s">
        <v>1487</v>
      </c>
      <c r="D2859" s="97" t="s">
        <v>13416</v>
      </c>
      <c r="E2859" s="97" t="s">
        <v>546</v>
      </c>
      <c r="F2859" s="97"/>
      <c r="G2859" s="97"/>
      <c r="H2859" s="97" t="s">
        <v>546</v>
      </c>
      <c r="I2859" s="97" t="s">
        <v>13417</v>
      </c>
      <c r="J2859" s="97" t="s">
        <v>548</v>
      </c>
      <c r="K2859" s="97">
        <v>169410.54399999999</v>
      </c>
      <c r="L2859" s="97">
        <v>335604.51799999998</v>
      </c>
      <c r="M2859" s="97">
        <v>569368.58559999999</v>
      </c>
      <c r="N2859" s="97">
        <v>835609.78339999996</v>
      </c>
      <c r="O2859" s="97">
        <v>54.268382379999998</v>
      </c>
      <c r="P2859" s="97">
        <v>-8.4702303830000005</v>
      </c>
    </row>
    <row r="2860" spans="1:16" x14ac:dyDescent="0.3">
      <c r="A2860" s="97" t="s">
        <v>13418</v>
      </c>
      <c r="B2860" s="97" t="s">
        <v>7434</v>
      </c>
      <c r="C2860" s="97"/>
      <c r="D2860" s="97" t="s">
        <v>13419</v>
      </c>
      <c r="E2860" s="97" t="s">
        <v>13420</v>
      </c>
      <c r="F2860" s="97" t="s">
        <v>1521</v>
      </c>
      <c r="G2860" s="97" t="s">
        <v>3897</v>
      </c>
      <c r="H2860" s="97" t="s">
        <v>151</v>
      </c>
      <c r="I2860" s="97" t="s">
        <v>13421</v>
      </c>
      <c r="J2860" s="97" t="s">
        <v>153</v>
      </c>
      <c r="K2860" s="97">
        <v>53373.733999999997</v>
      </c>
      <c r="L2860" s="97">
        <v>101127.242</v>
      </c>
      <c r="M2860" s="97">
        <v>453355.51030000002</v>
      </c>
      <c r="N2860" s="97">
        <v>601183.65899999999</v>
      </c>
      <c r="O2860" s="97">
        <v>52.14301854</v>
      </c>
      <c r="P2860" s="97">
        <v>-10.142588010000001</v>
      </c>
    </row>
    <row r="2861" spans="1:16" x14ac:dyDescent="0.3">
      <c r="A2861" s="97" t="s">
        <v>13422</v>
      </c>
      <c r="B2861" s="97" t="s">
        <v>13423</v>
      </c>
      <c r="C2861" s="97"/>
      <c r="D2861" s="97" t="s">
        <v>13424</v>
      </c>
      <c r="E2861" s="97" t="s">
        <v>898</v>
      </c>
      <c r="F2861" s="97"/>
      <c r="G2861" s="97"/>
      <c r="H2861" s="97" t="s">
        <v>232</v>
      </c>
      <c r="I2861" s="97" t="s">
        <v>13425</v>
      </c>
      <c r="J2861" s="97" t="s">
        <v>234</v>
      </c>
      <c r="K2861" s="97">
        <v>211041.109</v>
      </c>
      <c r="L2861" s="97">
        <v>279205.96899999998</v>
      </c>
      <c r="M2861" s="97">
        <v>610989.88080000004</v>
      </c>
      <c r="N2861" s="97">
        <v>779223.16469999996</v>
      </c>
      <c r="O2861" s="97">
        <v>53.762497979999999</v>
      </c>
      <c r="P2861" s="97">
        <v>-7.8333264700000003</v>
      </c>
    </row>
    <row r="2862" spans="1:16" x14ac:dyDescent="0.3">
      <c r="A2862" s="97" t="s">
        <v>13426</v>
      </c>
      <c r="B2862" s="97" t="s">
        <v>13427</v>
      </c>
      <c r="C2862" s="97" t="s">
        <v>13427</v>
      </c>
      <c r="D2862" s="97" t="s">
        <v>13428</v>
      </c>
      <c r="E2862" s="97" t="s">
        <v>3493</v>
      </c>
      <c r="F2862" s="97"/>
      <c r="G2862" s="97"/>
      <c r="H2862" s="97" t="s">
        <v>138</v>
      </c>
      <c r="I2862" s="97" t="s">
        <v>13429</v>
      </c>
      <c r="J2862" s="97" t="s">
        <v>140</v>
      </c>
      <c r="K2862" s="97">
        <v>154267.74100000001</v>
      </c>
      <c r="L2862" s="97">
        <v>108712.416</v>
      </c>
      <c r="M2862" s="97">
        <v>554227.826</v>
      </c>
      <c r="N2862" s="97">
        <v>608766.64729999995</v>
      </c>
      <c r="O2862" s="97">
        <v>52.228741309999997</v>
      </c>
      <c r="P2862" s="97">
        <v>-8.6700190559999992</v>
      </c>
    </row>
    <row r="2863" spans="1:16" x14ac:dyDescent="0.3">
      <c r="A2863" s="97" t="s">
        <v>13430</v>
      </c>
      <c r="B2863" s="97" t="s">
        <v>13431</v>
      </c>
      <c r="C2863" s="97" t="s">
        <v>13431</v>
      </c>
      <c r="D2863" s="97" t="s">
        <v>13432</v>
      </c>
      <c r="E2863" s="97" t="s">
        <v>7732</v>
      </c>
      <c r="F2863" s="97" t="s">
        <v>13433</v>
      </c>
      <c r="G2863" s="97"/>
      <c r="H2863" s="97" t="s">
        <v>594</v>
      </c>
      <c r="I2863" s="97" t="s">
        <v>13434</v>
      </c>
      <c r="J2863" s="97" t="s">
        <v>596</v>
      </c>
      <c r="K2863" s="97">
        <v>234966.71900000001</v>
      </c>
      <c r="L2863" s="97">
        <v>224424.734</v>
      </c>
      <c r="M2863" s="97">
        <v>634910.04399999999</v>
      </c>
      <c r="N2863" s="97">
        <v>724453.60439999995</v>
      </c>
      <c r="O2863" s="97">
        <v>53.269269549999997</v>
      </c>
      <c r="P2863" s="97">
        <v>-7.4766621569999998</v>
      </c>
    </row>
    <row r="2864" spans="1:16" x14ac:dyDescent="0.3">
      <c r="A2864" s="97" t="s">
        <v>13435</v>
      </c>
      <c r="B2864" s="97" t="s">
        <v>13436</v>
      </c>
      <c r="C2864" s="97" t="s">
        <v>13436</v>
      </c>
      <c r="D2864" s="97" t="s">
        <v>13437</v>
      </c>
      <c r="E2864" s="97" t="s">
        <v>12945</v>
      </c>
      <c r="F2864" s="97"/>
      <c r="G2864" s="97" t="s">
        <v>12946</v>
      </c>
      <c r="H2864" s="97" t="s">
        <v>175</v>
      </c>
      <c r="I2864" s="97" t="s">
        <v>13438</v>
      </c>
      <c r="J2864" s="97" t="s">
        <v>184</v>
      </c>
      <c r="K2864" s="97">
        <v>307135.375</v>
      </c>
      <c r="L2864" s="97">
        <v>231554.29699999999</v>
      </c>
      <c r="M2864" s="97">
        <v>707063.19200000004</v>
      </c>
      <c r="N2864" s="97">
        <v>731581.24690000003</v>
      </c>
      <c r="O2864" s="97">
        <v>53.323650350000001</v>
      </c>
      <c r="P2864" s="97">
        <v>-6.3929177719999997</v>
      </c>
    </row>
    <row r="2865" spans="1:16" x14ac:dyDescent="0.3">
      <c r="A2865" s="97" t="s">
        <v>13439</v>
      </c>
      <c r="B2865" s="97" t="s">
        <v>13440</v>
      </c>
      <c r="C2865" s="97" t="s">
        <v>13440</v>
      </c>
      <c r="D2865" s="97" t="s">
        <v>13441</v>
      </c>
      <c r="E2865" s="97" t="s">
        <v>13442</v>
      </c>
      <c r="F2865" s="97" t="s">
        <v>957</v>
      </c>
      <c r="G2865" s="97"/>
      <c r="H2865" s="97" t="s">
        <v>138</v>
      </c>
      <c r="I2865" s="97" t="s">
        <v>13443</v>
      </c>
      <c r="J2865" s="97" t="s">
        <v>347</v>
      </c>
      <c r="K2865" s="97">
        <v>169591.03099999999</v>
      </c>
      <c r="L2865" s="97">
        <v>72981.070000000007</v>
      </c>
      <c r="M2865" s="97">
        <v>569547.62199999997</v>
      </c>
      <c r="N2865" s="97">
        <v>573042.91410000005</v>
      </c>
      <c r="O2865" s="97">
        <v>51.908694709999999</v>
      </c>
      <c r="P2865" s="97">
        <v>-8.4425889479999991</v>
      </c>
    </row>
    <row r="2866" spans="1:16" x14ac:dyDescent="0.3">
      <c r="A2866" s="97" t="s">
        <v>13444</v>
      </c>
      <c r="B2866" s="97" t="s">
        <v>13445</v>
      </c>
      <c r="C2866" s="97" t="s">
        <v>13445</v>
      </c>
      <c r="D2866" s="97" t="s">
        <v>13446</v>
      </c>
      <c r="E2866" s="97" t="s">
        <v>13447</v>
      </c>
      <c r="F2866" s="97" t="s">
        <v>13448</v>
      </c>
      <c r="G2866" s="97"/>
      <c r="H2866" s="97" t="s">
        <v>307</v>
      </c>
      <c r="I2866" s="97" t="s">
        <v>13449</v>
      </c>
      <c r="J2866" s="97" t="s">
        <v>315</v>
      </c>
      <c r="K2866" s="97">
        <v>124941.359</v>
      </c>
      <c r="L2866" s="97">
        <v>224405.54699999999</v>
      </c>
      <c r="M2866" s="97">
        <v>524908.38710000005</v>
      </c>
      <c r="N2866" s="97">
        <v>724435.01170000003</v>
      </c>
      <c r="O2866" s="97">
        <v>53.264938069999999</v>
      </c>
      <c r="P2866" s="97">
        <v>-9.1256036680000001</v>
      </c>
    </row>
    <row r="2867" spans="1:16" x14ac:dyDescent="0.3">
      <c r="A2867" s="97" t="s">
        <v>13450</v>
      </c>
      <c r="B2867" s="97" t="s">
        <v>13451</v>
      </c>
      <c r="C2867" s="97" t="s">
        <v>10712</v>
      </c>
      <c r="D2867" s="97" t="s">
        <v>10712</v>
      </c>
      <c r="E2867" s="97" t="s">
        <v>3159</v>
      </c>
      <c r="F2867" s="97"/>
      <c r="G2867" s="97"/>
      <c r="H2867" s="97" t="s">
        <v>203</v>
      </c>
      <c r="I2867" s="97" t="s">
        <v>13452</v>
      </c>
      <c r="J2867" s="97" t="s">
        <v>205</v>
      </c>
      <c r="K2867" s="97">
        <v>296149.78100000002</v>
      </c>
      <c r="L2867" s="97">
        <v>232397.09400000001</v>
      </c>
      <c r="M2867" s="97">
        <v>696079.96889999998</v>
      </c>
      <c r="N2867" s="97">
        <v>732423.92079999996</v>
      </c>
      <c r="O2867" s="97">
        <v>53.333327420000003</v>
      </c>
      <c r="P2867" s="97">
        <v>-6.5574665559999996</v>
      </c>
    </row>
    <row r="2868" spans="1:16" x14ac:dyDescent="0.3">
      <c r="A2868" s="97" t="s">
        <v>13453</v>
      </c>
      <c r="B2868" s="97" t="s">
        <v>4671</v>
      </c>
      <c r="C2868" s="97" t="s">
        <v>4671</v>
      </c>
      <c r="D2868" s="97" t="s">
        <v>13454</v>
      </c>
      <c r="E2868" s="97" t="s">
        <v>3030</v>
      </c>
      <c r="F2868" s="97"/>
      <c r="G2868" s="97"/>
      <c r="H2868" s="97" t="s">
        <v>307</v>
      </c>
      <c r="I2868" s="97" t="s">
        <v>13455</v>
      </c>
      <c r="J2868" s="97" t="s">
        <v>309</v>
      </c>
      <c r="K2868" s="97">
        <v>185289.484</v>
      </c>
      <c r="L2868" s="97">
        <v>204950.609</v>
      </c>
      <c r="M2868" s="97">
        <v>585243.40610000002</v>
      </c>
      <c r="N2868" s="97">
        <v>704983.94090000005</v>
      </c>
      <c r="O2868" s="97">
        <v>53.095236759999999</v>
      </c>
      <c r="P2868" s="97">
        <v>-8.2203223239999996</v>
      </c>
    </row>
    <row r="2869" spans="1:16" x14ac:dyDescent="0.3">
      <c r="A2869" s="97" t="s">
        <v>13456</v>
      </c>
      <c r="B2869" s="97" t="s">
        <v>13457</v>
      </c>
      <c r="C2869" s="97" t="s">
        <v>13457</v>
      </c>
      <c r="D2869" s="97" t="s">
        <v>13458</v>
      </c>
      <c r="E2869" s="97" t="s">
        <v>306</v>
      </c>
      <c r="F2869" s="97"/>
      <c r="G2869" s="97"/>
      <c r="H2869" s="97" t="s">
        <v>307</v>
      </c>
      <c r="I2869" s="97" t="s">
        <v>13459</v>
      </c>
      <c r="J2869" s="97" t="s">
        <v>309</v>
      </c>
      <c r="K2869" s="97">
        <v>133915.15599999999</v>
      </c>
      <c r="L2869" s="97">
        <v>238995.234</v>
      </c>
      <c r="M2869" s="97">
        <v>533880.32909999997</v>
      </c>
      <c r="N2869" s="97">
        <v>739021.50670000003</v>
      </c>
      <c r="O2869" s="97">
        <v>53.397200050000002</v>
      </c>
      <c r="P2869" s="97">
        <v>-8.9941831430000008</v>
      </c>
    </row>
    <row r="2870" spans="1:16" x14ac:dyDescent="0.3">
      <c r="A2870" s="97" t="s">
        <v>13460</v>
      </c>
      <c r="B2870" s="97" t="s">
        <v>12927</v>
      </c>
      <c r="C2870" s="97" t="s">
        <v>12927</v>
      </c>
      <c r="D2870" s="97" t="s">
        <v>13461</v>
      </c>
      <c r="E2870" s="97" t="s">
        <v>13462</v>
      </c>
      <c r="F2870" s="97" t="s">
        <v>706</v>
      </c>
      <c r="G2870" s="97"/>
      <c r="H2870" s="97" t="s">
        <v>307</v>
      </c>
      <c r="I2870" s="97" t="s">
        <v>13463</v>
      </c>
      <c r="J2870" s="97" t="s">
        <v>309</v>
      </c>
      <c r="K2870" s="97">
        <v>137696.9</v>
      </c>
      <c r="L2870" s="97">
        <v>224349.9</v>
      </c>
      <c r="M2870" s="97">
        <v>537661.17960000003</v>
      </c>
      <c r="N2870" s="97">
        <v>724379.30810000002</v>
      </c>
      <c r="O2870" s="97">
        <v>53.266088689999997</v>
      </c>
      <c r="P2870" s="97">
        <v>-8.9344624239999995</v>
      </c>
    </row>
    <row r="2871" spans="1:16" x14ac:dyDescent="0.3">
      <c r="A2871" s="97" t="s">
        <v>13464</v>
      </c>
      <c r="B2871" s="97" t="s">
        <v>13465</v>
      </c>
      <c r="C2871" s="97" t="s">
        <v>13465</v>
      </c>
      <c r="D2871" s="97" t="s">
        <v>13466</v>
      </c>
      <c r="E2871" s="97" t="s">
        <v>3141</v>
      </c>
      <c r="F2871" s="97" t="s">
        <v>839</v>
      </c>
      <c r="G2871" s="97"/>
      <c r="H2871" s="97" t="s">
        <v>612</v>
      </c>
      <c r="I2871" s="97" t="s">
        <v>13467</v>
      </c>
      <c r="J2871" s="97" t="s">
        <v>614</v>
      </c>
      <c r="K2871" s="97">
        <v>99441.733999999997</v>
      </c>
      <c r="L2871" s="97">
        <v>155320.08300000001</v>
      </c>
      <c r="M2871" s="97">
        <v>499413.88219999999</v>
      </c>
      <c r="N2871" s="97">
        <v>655364.57160000002</v>
      </c>
      <c r="O2871" s="97">
        <v>52.64015861</v>
      </c>
      <c r="P2871" s="97">
        <v>-9.4862038829999999</v>
      </c>
    </row>
    <row r="2872" spans="1:16" x14ac:dyDescent="0.3">
      <c r="A2872" s="97" t="s">
        <v>13468</v>
      </c>
      <c r="B2872" s="97" t="s">
        <v>13469</v>
      </c>
      <c r="C2872" s="97" t="s">
        <v>13469</v>
      </c>
      <c r="D2872" s="97" t="s">
        <v>10783</v>
      </c>
      <c r="E2872" s="97" t="s">
        <v>5149</v>
      </c>
      <c r="F2872" s="97" t="s">
        <v>307</v>
      </c>
      <c r="G2872" s="97"/>
      <c r="H2872" s="97" t="s">
        <v>307</v>
      </c>
      <c r="I2872" s="97" t="s">
        <v>13470</v>
      </c>
      <c r="J2872" s="97" t="s">
        <v>315</v>
      </c>
      <c r="K2872" s="97">
        <v>128628.344</v>
      </c>
      <c r="L2872" s="97">
        <v>226469.20300000001</v>
      </c>
      <c r="M2872" s="97">
        <v>528594.58880000003</v>
      </c>
      <c r="N2872" s="97">
        <v>726498.20319999999</v>
      </c>
      <c r="O2872" s="97">
        <v>53.283985549999997</v>
      </c>
      <c r="P2872" s="97">
        <v>-9.0708225450000004</v>
      </c>
    </row>
    <row r="2873" spans="1:16" x14ac:dyDescent="0.3">
      <c r="A2873" s="97" t="s">
        <v>13471</v>
      </c>
      <c r="B2873" s="97" t="s">
        <v>13472</v>
      </c>
      <c r="C2873" s="97" t="s">
        <v>13472</v>
      </c>
      <c r="D2873" s="97" t="s">
        <v>13473</v>
      </c>
      <c r="E2873" s="97" t="s">
        <v>13474</v>
      </c>
      <c r="F2873" s="97" t="s">
        <v>13475</v>
      </c>
      <c r="G2873" s="97"/>
      <c r="H2873" s="97" t="s">
        <v>138</v>
      </c>
      <c r="I2873" s="97" t="s">
        <v>13476</v>
      </c>
      <c r="J2873" s="97" t="s">
        <v>140</v>
      </c>
      <c r="K2873" s="97">
        <v>100074.9</v>
      </c>
      <c r="L2873" s="97">
        <v>47847.199999999997</v>
      </c>
      <c r="M2873" s="97">
        <v>500046.32380000001</v>
      </c>
      <c r="N2873" s="97">
        <v>547914.8371</v>
      </c>
      <c r="O2873" s="97">
        <v>51.674752050000002</v>
      </c>
      <c r="P2873" s="97">
        <v>-9.4452425499999997</v>
      </c>
    </row>
    <row r="2874" spans="1:16" x14ac:dyDescent="0.3">
      <c r="A2874" s="97" t="s">
        <v>13477</v>
      </c>
      <c r="B2874" s="97" t="s">
        <v>13478</v>
      </c>
      <c r="C2874" s="97" t="s">
        <v>13478</v>
      </c>
      <c r="D2874" s="97" t="s">
        <v>13479</v>
      </c>
      <c r="E2874" s="97" t="s">
        <v>4303</v>
      </c>
      <c r="F2874" s="97"/>
      <c r="G2874" s="97"/>
      <c r="H2874" s="97" t="s">
        <v>276</v>
      </c>
      <c r="I2874" s="97" t="s">
        <v>13480</v>
      </c>
      <c r="J2874" s="97" t="s">
        <v>278</v>
      </c>
      <c r="K2874" s="97">
        <v>242705.5</v>
      </c>
      <c r="L2874" s="97">
        <v>253289.31299999999</v>
      </c>
      <c r="M2874" s="97">
        <v>642647.31200000003</v>
      </c>
      <c r="N2874" s="97">
        <v>753311.92350000003</v>
      </c>
      <c r="O2874" s="97">
        <v>53.528033190000002</v>
      </c>
      <c r="P2874" s="97">
        <v>-7.3567808699999997</v>
      </c>
    </row>
    <row r="2875" spans="1:16" x14ac:dyDescent="0.3">
      <c r="A2875" s="97" t="s">
        <v>13481</v>
      </c>
      <c r="B2875" s="97" t="s">
        <v>13482</v>
      </c>
      <c r="C2875" s="97" t="s">
        <v>11273</v>
      </c>
      <c r="D2875" s="97" t="s">
        <v>13483</v>
      </c>
      <c r="E2875" s="97" t="s">
        <v>713</v>
      </c>
      <c r="F2875" s="97"/>
      <c r="G2875" s="97"/>
      <c r="H2875" s="97" t="s">
        <v>515</v>
      </c>
      <c r="I2875" s="97" t="s">
        <v>13484</v>
      </c>
      <c r="J2875" s="97" t="s">
        <v>517</v>
      </c>
      <c r="K2875" s="97">
        <v>296981.90600000002</v>
      </c>
      <c r="L2875" s="97">
        <v>140146.859</v>
      </c>
      <c r="M2875" s="97">
        <v>696911.42379999999</v>
      </c>
      <c r="N2875" s="97">
        <v>640193.55310000002</v>
      </c>
      <c r="O2875" s="97">
        <v>52.504510869999997</v>
      </c>
      <c r="P2875" s="97">
        <v>-6.5725070179999996</v>
      </c>
    </row>
    <row r="2876" spans="1:16" x14ac:dyDescent="0.3">
      <c r="A2876" s="97" t="s">
        <v>13485</v>
      </c>
      <c r="B2876" s="97" t="s">
        <v>13486</v>
      </c>
      <c r="C2876" s="97" t="s">
        <v>13486</v>
      </c>
      <c r="D2876" s="97" t="s">
        <v>13487</v>
      </c>
      <c r="E2876" s="97" t="s">
        <v>2792</v>
      </c>
      <c r="F2876" s="97"/>
      <c r="G2876" s="97"/>
      <c r="H2876" s="97" t="s">
        <v>138</v>
      </c>
      <c r="I2876" s="97" t="s">
        <v>13488</v>
      </c>
      <c r="J2876" s="97" t="s">
        <v>140</v>
      </c>
      <c r="K2876" s="97">
        <v>67826.781000000003</v>
      </c>
      <c r="L2876" s="97">
        <v>46104.945</v>
      </c>
      <c r="M2876" s="97">
        <v>467805.14030000003</v>
      </c>
      <c r="N2876" s="97">
        <v>546173.13540000003</v>
      </c>
      <c r="O2876" s="97">
        <v>51.652445110000002</v>
      </c>
      <c r="P2876" s="97">
        <v>-9.910518003</v>
      </c>
    </row>
    <row r="2877" spans="1:16" x14ac:dyDescent="0.3">
      <c r="A2877" s="97" t="s">
        <v>13489</v>
      </c>
      <c r="B2877" s="97" t="s">
        <v>13490</v>
      </c>
      <c r="C2877" s="97" t="s">
        <v>13490</v>
      </c>
      <c r="D2877" s="97" t="s">
        <v>13491</v>
      </c>
      <c r="E2877" s="97" t="s">
        <v>13492</v>
      </c>
      <c r="F2877" s="97" t="s">
        <v>12874</v>
      </c>
      <c r="G2877" s="97"/>
      <c r="H2877" s="97" t="s">
        <v>138</v>
      </c>
      <c r="I2877" s="97" t="s">
        <v>13493</v>
      </c>
      <c r="J2877" s="97" t="s">
        <v>140</v>
      </c>
      <c r="K2877" s="97">
        <v>137395.18799999999</v>
      </c>
      <c r="L2877" s="97">
        <v>41427.754000000001</v>
      </c>
      <c r="M2877" s="97">
        <v>537358.53989999997</v>
      </c>
      <c r="N2877" s="97">
        <v>541496.56880000001</v>
      </c>
      <c r="O2877" s="97">
        <v>51.622460770000004</v>
      </c>
      <c r="P2877" s="97">
        <v>-8.904685658</v>
      </c>
    </row>
    <row r="2878" spans="1:16" x14ac:dyDescent="0.3">
      <c r="A2878" s="97" t="s">
        <v>13494</v>
      </c>
      <c r="B2878" s="97" t="s">
        <v>13495</v>
      </c>
      <c r="C2878" s="97" t="s">
        <v>13495</v>
      </c>
      <c r="D2878" s="97" t="s">
        <v>13496</v>
      </c>
      <c r="E2878" s="97" t="s">
        <v>13497</v>
      </c>
      <c r="F2878" s="97" t="s">
        <v>2366</v>
      </c>
      <c r="G2878" s="97"/>
      <c r="H2878" s="97" t="s">
        <v>159</v>
      </c>
      <c r="I2878" s="97" t="s">
        <v>13498</v>
      </c>
      <c r="J2878" s="97" t="s">
        <v>161</v>
      </c>
      <c r="K2878" s="97">
        <v>219595.228</v>
      </c>
      <c r="L2878" s="97">
        <v>122261.799</v>
      </c>
      <c r="M2878" s="97">
        <v>619541.31649999996</v>
      </c>
      <c r="N2878" s="97">
        <v>622312.75910000002</v>
      </c>
      <c r="O2878" s="97">
        <v>52.352054459999998</v>
      </c>
      <c r="P2878" s="97">
        <v>-7.7131576119999998</v>
      </c>
    </row>
    <row r="2879" spans="1:16" x14ac:dyDescent="0.3">
      <c r="A2879" s="97" t="s">
        <v>13499</v>
      </c>
      <c r="B2879" s="97" t="s">
        <v>13500</v>
      </c>
      <c r="C2879" s="97" t="s">
        <v>13501</v>
      </c>
      <c r="D2879" s="97" t="s">
        <v>13502</v>
      </c>
      <c r="E2879" s="97" t="s">
        <v>2198</v>
      </c>
      <c r="F2879" s="97"/>
      <c r="G2879" s="97"/>
      <c r="H2879" s="97" t="s">
        <v>515</v>
      </c>
      <c r="I2879" s="97" t="s">
        <v>13503</v>
      </c>
      <c r="J2879" s="97" t="s">
        <v>517</v>
      </c>
      <c r="K2879" s="97">
        <v>304125.21899999998</v>
      </c>
      <c r="L2879" s="97">
        <v>120627.242</v>
      </c>
      <c r="M2879" s="97">
        <v>704053.09459999995</v>
      </c>
      <c r="N2879" s="97">
        <v>620678.10230000003</v>
      </c>
      <c r="O2879" s="97">
        <v>52.327846409999999</v>
      </c>
      <c r="P2879" s="97">
        <v>-6.4734190050000002</v>
      </c>
    </row>
    <row r="2880" spans="1:16" x14ac:dyDescent="0.3">
      <c r="A2880" s="97" t="s">
        <v>13504</v>
      </c>
      <c r="B2880" s="97" t="s">
        <v>13505</v>
      </c>
      <c r="C2880" s="97" t="s">
        <v>13505</v>
      </c>
      <c r="D2880" s="97" t="s">
        <v>13506</v>
      </c>
      <c r="E2880" s="97" t="s">
        <v>13507</v>
      </c>
      <c r="F2880" s="97" t="s">
        <v>3783</v>
      </c>
      <c r="G2880" s="97"/>
      <c r="H2880" s="97" t="s">
        <v>138</v>
      </c>
      <c r="I2880" s="97" t="s">
        <v>13508</v>
      </c>
      <c r="J2880" s="97" t="s">
        <v>140</v>
      </c>
      <c r="K2880" s="97">
        <v>112746.539</v>
      </c>
      <c r="L2880" s="97">
        <v>34142.457000000002</v>
      </c>
      <c r="M2880" s="97">
        <v>512715.15860000002</v>
      </c>
      <c r="N2880" s="97">
        <v>534212.97600000002</v>
      </c>
      <c r="O2880" s="97">
        <v>51.553718719999999</v>
      </c>
      <c r="P2880" s="97">
        <v>-9.2587022529999992</v>
      </c>
    </row>
    <row r="2881" spans="1:16" x14ac:dyDescent="0.3">
      <c r="A2881" s="97" t="s">
        <v>13509</v>
      </c>
      <c r="B2881" s="97" t="s">
        <v>13510</v>
      </c>
      <c r="C2881" s="97"/>
      <c r="D2881" s="97" t="s">
        <v>13511</v>
      </c>
      <c r="E2881" s="97" t="s">
        <v>11845</v>
      </c>
      <c r="F2881" s="97" t="s">
        <v>8114</v>
      </c>
      <c r="G2881" s="97" t="s">
        <v>13512</v>
      </c>
      <c r="H2881" s="97" t="s">
        <v>175</v>
      </c>
      <c r="I2881" s="97" t="s">
        <v>13513</v>
      </c>
      <c r="J2881" s="97" t="s">
        <v>184</v>
      </c>
      <c r="K2881" s="97">
        <v>310381.66700000002</v>
      </c>
      <c r="L2881" s="97">
        <v>228221.25099999999</v>
      </c>
      <c r="M2881" s="97">
        <v>710308.76699999999</v>
      </c>
      <c r="N2881" s="97">
        <v>728248.90170000005</v>
      </c>
      <c r="O2881" s="97">
        <v>53.293049119999999</v>
      </c>
      <c r="P2881" s="97">
        <v>-6.3453798079999997</v>
      </c>
    </row>
    <row r="2882" spans="1:16" x14ac:dyDescent="0.3">
      <c r="A2882" s="97" t="s">
        <v>13514</v>
      </c>
      <c r="B2882" s="97" t="s">
        <v>13515</v>
      </c>
      <c r="C2882" s="97" t="s">
        <v>13515</v>
      </c>
      <c r="D2882" s="97" t="s">
        <v>13516</v>
      </c>
      <c r="E2882" s="97" t="s">
        <v>13517</v>
      </c>
      <c r="F2882" s="97"/>
      <c r="G2882" s="97"/>
      <c r="H2882" s="97" t="s">
        <v>211</v>
      </c>
      <c r="I2882" s="97" t="s">
        <v>13518</v>
      </c>
      <c r="J2882" s="97" t="s">
        <v>213</v>
      </c>
      <c r="K2882" s="97">
        <v>251253.41699999999</v>
      </c>
      <c r="L2882" s="97">
        <v>156575.68400000001</v>
      </c>
      <c r="M2882" s="97">
        <v>651192.87109999999</v>
      </c>
      <c r="N2882" s="97">
        <v>656619.0834</v>
      </c>
      <c r="O2882" s="97">
        <v>52.658339179999999</v>
      </c>
      <c r="P2882" s="97">
        <v>-7.2433056730000001</v>
      </c>
    </row>
    <row r="2883" spans="1:16" x14ac:dyDescent="0.3">
      <c r="A2883" s="97" t="s">
        <v>13519</v>
      </c>
      <c r="B2883" s="97" t="s">
        <v>13520</v>
      </c>
      <c r="C2883" s="97" t="s">
        <v>13520</v>
      </c>
      <c r="D2883" s="97" t="s">
        <v>13521</v>
      </c>
      <c r="E2883" s="97" t="s">
        <v>13522</v>
      </c>
      <c r="F2883" s="97" t="s">
        <v>9477</v>
      </c>
      <c r="G2883" s="97" t="s">
        <v>5879</v>
      </c>
      <c r="H2883" s="97" t="s">
        <v>175</v>
      </c>
      <c r="I2883" s="97" t="s">
        <v>13523</v>
      </c>
      <c r="J2883" s="97" t="s">
        <v>198</v>
      </c>
      <c r="K2883" s="97">
        <v>314642.75799999997</v>
      </c>
      <c r="L2883" s="97">
        <v>232558.05799999999</v>
      </c>
      <c r="M2883" s="97">
        <v>714568.63600000006</v>
      </c>
      <c r="N2883" s="97">
        <v>732584.68</v>
      </c>
      <c r="O2883" s="97">
        <v>53.331093799999998</v>
      </c>
      <c r="P2883" s="97">
        <v>-6.2799478000000004</v>
      </c>
    </row>
    <row r="2884" spans="1:16" x14ac:dyDescent="0.3">
      <c r="A2884" s="97" t="s">
        <v>13524</v>
      </c>
      <c r="B2884" s="97" t="s">
        <v>13525</v>
      </c>
      <c r="C2884" s="97"/>
      <c r="D2884" s="97" t="s">
        <v>1916</v>
      </c>
      <c r="E2884" s="97" t="s">
        <v>1040</v>
      </c>
      <c r="F2884" s="97"/>
      <c r="G2884" s="97"/>
      <c r="H2884" s="97" t="s">
        <v>151</v>
      </c>
      <c r="I2884" s="97" t="s">
        <v>13526</v>
      </c>
      <c r="J2884" s="97" t="s">
        <v>153</v>
      </c>
      <c r="K2884" s="97">
        <v>99535.8</v>
      </c>
      <c r="L2884" s="97">
        <v>134009</v>
      </c>
      <c r="M2884" s="97">
        <v>499507.81189999997</v>
      </c>
      <c r="N2884" s="97">
        <v>634058.07960000006</v>
      </c>
      <c r="O2884" s="97">
        <v>52.448734219999999</v>
      </c>
      <c r="P2884" s="97">
        <v>-9.4783692550000005</v>
      </c>
    </row>
    <row r="2885" spans="1:16" x14ac:dyDescent="0.3">
      <c r="A2885" s="97" t="s">
        <v>13527</v>
      </c>
      <c r="B2885" s="97" t="s">
        <v>13528</v>
      </c>
      <c r="C2885" s="97" t="s">
        <v>13528</v>
      </c>
      <c r="D2885" s="97" t="s">
        <v>13529</v>
      </c>
      <c r="E2885" s="97" t="s">
        <v>10459</v>
      </c>
      <c r="F2885" s="97" t="s">
        <v>883</v>
      </c>
      <c r="G2885" s="97"/>
      <c r="H2885" s="97" t="s">
        <v>175</v>
      </c>
      <c r="I2885" s="97" t="s">
        <v>13530</v>
      </c>
      <c r="J2885" s="97" t="s">
        <v>198</v>
      </c>
      <c r="K2885" s="97">
        <v>316066.39600000001</v>
      </c>
      <c r="L2885" s="97">
        <v>240047.13699999999</v>
      </c>
      <c r="M2885" s="97">
        <v>715992.33429999999</v>
      </c>
      <c r="N2885" s="97">
        <v>740072.20979999995</v>
      </c>
      <c r="O2885" s="97">
        <v>53.398042369999999</v>
      </c>
      <c r="P2885" s="97">
        <v>-6.2558387570000002</v>
      </c>
    </row>
    <row r="2886" spans="1:16" x14ac:dyDescent="0.3">
      <c r="A2886" s="97" t="s">
        <v>13531</v>
      </c>
      <c r="B2886" s="97" t="s">
        <v>13532</v>
      </c>
      <c r="C2886" s="97" t="s">
        <v>5701</v>
      </c>
      <c r="D2886" s="97" t="s">
        <v>13533</v>
      </c>
      <c r="E2886" s="97" t="s">
        <v>13534</v>
      </c>
      <c r="F2886" s="97" t="s">
        <v>13535</v>
      </c>
      <c r="G2886" s="97"/>
      <c r="H2886" s="97" t="s">
        <v>290</v>
      </c>
      <c r="I2886" s="97" t="s">
        <v>13536</v>
      </c>
      <c r="J2886" s="97" t="s">
        <v>292</v>
      </c>
      <c r="K2886" s="97">
        <v>326397.212</v>
      </c>
      <c r="L2886" s="97">
        <v>218186.56200000001</v>
      </c>
      <c r="M2886" s="97">
        <v>726320.8088</v>
      </c>
      <c r="N2886" s="97">
        <v>718216.28940000001</v>
      </c>
      <c r="O2886" s="97">
        <v>53.199361850000003</v>
      </c>
      <c r="P2886" s="97">
        <v>-6.1093130440000003</v>
      </c>
    </row>
    <row r="2887" spans="1:16" x14ac:dyDescent="0.3">
      <c r="A2887" s="97" t="s">
        <v>13537</v>
      </c>
      <c r="B2887" s="97" t="s">
        <v>13538</v>
      </c>
      <c r="C2887" s="97" t="s">
        <v>13538</v>
      </c>
      <c r="D2887" s="97" t="s">
        <v>13539</v>
      </c>
      <c r="E2887" s="97" t="s">
        <v>8932</v>
      </c>
      <c r="F2887" s="97"/>
      <c r="G2887" s="97"/>
      <c r="H2887" s="97" t="s">
        <v>247</v>
      </c>
      <c r="I2887" s="97" t="s">
        <v>13540</v>
      </c>
      <c r="J2887" s="97" t="s">
        <v>249</v>
      </c>
      <c r="K2887" s="97">
        <v>316182.81300000002</v>
      </c>
      <c r="L2887" s="97">
        <v>272469.46899999998</v>
      </c>
      <c r="M2887" s="97">
        <v>716108.89850000001</v>
      </c>
      <c r="N2887" s="97">
        <v>772487.55619999999</v>
      </c>
      <c r="O2887" s="97">
        <v>53.689185139999999</v>
      </c>
      <c r="P2887" s="97">
        <v>-6.2420608030000002</v>
      </c>
    </row>
    <row r="2888" spans="1:16" x14ac:dyDescent="0.3">
      <c r="A2888" s="97" t="s">
        <v>13541</v>
      </c>
      <c r="B2888" s="97" t="s">
        <v>1027</v>
      </c>
      <c r="C2888" s="97" t="s">
        <v>1027</v>
      </c>
      <c r="D2888" s="97" t="s">
        <v>4161</v>
      </c>
      <c r="E2888" s="97" t="s">
        <v>540</v>
      </c>
      <c r="F2888" s="97"/>
      <c r="G2888" s="97"/>
      <c r="H2888" s="97" t="s">
        <v>540</v>
      </c>
      <c r="I2888" s="97" t="s">
        <v>13542</v>
      </c>
      <c r="J2888" s="97" t="s">
        <v>1143</v>
      </c>
      <c r="K2888" s="97">
        <v>157939.70300000001</v>
      </c>
      <c r="L2888" s="97">
        <v>156594.70300000001</v>
      </c>
      <c r="M2888" s="97">
        <v>557899.25630000001</v>
      </c>
      <c r="N2888" s="97">
        <v>656638.59990000003</v>
      </c>
      <c r="O2888" s="97">
        <v>52.659296429999998</v>
      </c>
      <c r="P2888" s="97">
        <v>-8.6223134249999998</v>
      </c>
    </row>
    <row r="2889" spans="1:16" x14ac:dyDescent="0.3">
      <c r="A2889" s="97" t="s">
        <v>13543</v>
      </c>
      <c r="B2889" s="97" t="s">
        <v>12894</v>
      </c>
      <c r="C2889" s="97" t="s">
        <v>13544</v>
      </c>
      <c r="D2889" s="97" t="s">
        <v>13545</v>
      </c>
      <c r="E2889" s="97" t="s">
        <v>823</v>
      </c>
      <c r="F2889" s="97"/>
      <c r="G2889" s="97"/>
      <c r="H2889" s="97" t="s">
        <v>546</v>
      </c>
      <c r="I2889" s="97" t="s">
        <v>13546</v>
      </c>
      <c r="J2889" s="97" t="s">
        <v>548</v>
      </c>
      <c r="K2889" s="97">
        <v>152531</v>
      </c>
      <c r="L2889" s="97">
        <v>311842.93800000002</v>
      </c>
      <c r="M2889" s="97">
        <v>552492.55200000003</v>
      </c>
      <c r="N2889" s="97">
        <v>811853.41350000002</v>
      </c>
      <c r="O2889" s="97">
        <v>54.053643520000001</v>
      </c>
      <c r="P2889" s="97">
        <v>-8.7255359890000008</v>
      </c>
    </row>
    <row r="2890" spans="1:16" x14ac:dyDescent="0.3">
      <c r="A2890" s="97" t="s">
        <v>13547</v>
      </c>
      <c r="B2890" s="97" t="s">
        <v>13548</v>
      </c>
      <c r="C2890" s="97" t="s">
        <v>13548</v>
      </c>
      <c r="D2890" s="97" t="s">
        <v>13549</v>
      </c>
      <c r="E2890" s="97" t="s">
        <v>13550</v>
      </c>
      <c r="F2890" s="97" t="s">
        <v>13551</v>
      </c>
      <c r="G2890" s="97"/>
      <c r="H2890" s="97" t="s">
        <v>175</v>
      </c>
      <c r="I2890" s="97" t="s">
        <v>13552</v>
      </c>
      <c r="J2890" s="97" t="s">
        <v>659</v>
      </c>
      <c r="K2890" s="97">
        <v>319145.03100000002</v>
      </c>
      <c r="L2890" s="97">
        <v>224702.93799999999</v>
      </c>
      <c r="M2890" s="97">
        <v>719070.22459999996</v>
      </c>
      <c r="N2890" s="97">
        <v>724731.30009999999</v>
      </c>
      <c r="O2890" s="97">
        <v>53.25955665</v>
      </c>
      <c r="P2890" s="97">
        <v>-6.2153431880000003</v>
      </c>
    </row>
    <row r="2891" spans="1:16" x14ac:dyDescent="0.3">
      <c r="A2891" s="97" t="s">
        <v>13553</v>
      </c>
      <c r="B2891" s="97" t="s">
        <v>13554</v>
      </c>
      <c r="C2891" s="97" t="s">
        <v>13554</v>
      </c>
      <c r="D2891" s="97" t="s">
        <v>13555</v>
      </c>
      <c r="E2891" s="97" t="s">
        <v>196</v>
      </c>
      <c r="F2891" s="97"/>
      <c r="G2891" s="97"/>
      <c r="H2891" s="97" t="s">
        <v>175</v>
      </c>
      <c r="I2891" s="97" t="s">
        <v>13556</v>
      </c>
      <c r="J2891" s="97" t="s">
        <v>198</v>
      </c>
      <c r="K2891" s="97">
        <v>315212</v>
      </c>
      <c r="L2891" s="97">
        <v>234990.875</v>
      </c>
      <c r="M2891" s="97">
        <v>715138.09539999999</v>
      </c>
      <c r="N2891" s="97">
        <v>735017.04169999994</v>
      </c>
      <c r="O2891" s="97">
        <v>53.352819789999998</v>
      </c>
      <c r="P2891" s="97">
        <v>-6.2705184960000002</v>
      </c>
    </row>
    <row r="2892" spans="1:16" x14ac:dyDescent="0.3">
      <c r="A2892" s="97" t="s">
        <v>13557</v>
      </c>
      <c r="B2892" s="97" t="s">
        <v>13558</v>
      </c>
      <c r="C2892" s="97" t="s">
        <v>13558</v>
      </c>
      <c r="D2892" s="97" t="s">
        <v>13559</v>
      </c>
      <c r="E2892" s="97" t="s">
        <v>12874</v>
      </c>
      <c r="F2892" s="97"/>
      <c r="G2892" s="97"/>
      <c r="H2892" s="97" t="s">
        <v>138</v>
      </c>
      <c r="I2892" s="97" t="s">
        <v>13560</v>
      </c>
      <c r="J2892" s="97" t="s">
        <v>140</v>
      </c>
      <c r="K2892" s="97">
        <v>138298.01500000001</v>
      </c>
      <c r="L2892" s="97">
        <v>41230.389000000003</v>
      </c>
      <c r="M2892" s="97">
        <v>538261.17139999999</v>
      </c>
      <c r="N2892" s="97">
        <v>541299.24140000006</v>
      </c>
      <c r="O2892" s="97">
        <v>51.620786809999998</v>
      </c>
      <c r="P2892" s="97">
        <v>-8.8916165459999998</v>
      </c>
    </row>
    <row r="2893" spans="1:16" x14ac:dyDescent="0.3">
      <c r="A2893" s="97" t="s">
        <v>13561</v>
      </c>
      <c r="B2893" s="97" t="s">
        <v>13562</v>
      </c>
      <c r="C2893" s="97" t="s">
        <v>13562</v>
      </c>
      <c r="D2893" s="97" t="s">
        <v>10128</v>
      </c>
      <c r="E2893" s="97" t="s">
        <v>2831</v>
      </c>
      <c r="F2893" s="97" t="s">
        <v>12444</v>
      </c>
      <c r="G2893" s="97"/>
      <c r="H2893" s="97" t="s">
        <v>203</v>
      </c>
      <c r="I2893" s="97" t="s">
        <v>13563</v>
      </c>
      <c r="J2893" s="97" t="s">
        <v>205</v>
      </c>
      <c r="K2893" s="97">
        <v>279759.18800000002</v>
      </c>
      <c r="L2893" s="97">
        <v>212664.125</v>
      </c>
      <c r="M2893" s="97">
        <v>679692.80149999994</v>
      </c>
      <c r="N2893" s="97">
        <v>712695.29009999998</v>
      </c>
      <c r="O2893" s="97">
        <v>53.158783620000001</v>
      </c>
      <c r="P2893" s="97">
        <v>-6.808372393</v>
      </c>
    </row>
    <row r="2894" spans="1:16" x14ac:dyDescent="0.3">
      <c r="A2894" s="97" t="s">
        <v>13564</v>
      </c>
      <c r="B2894" s="97" t="s">
        <v>13565</v>
      </c>
      <c r="C2894" s="97" t="s">
        <v>13565</v>
      </c>
      <c r="D2894" s="97" t="s">
        <v>13566</v>
      </c>
      <c r="E2894" s="97" t="s">
        <v>808</v>
      </c>
      <c r="F2894" s="97" t="s">
        <v>137</v>
      </c>
      <c r="G2894" s="97"/>
      <c r="H2894" s="97" t="s">
        <v>138</v>
      </c>
      <c r="I2894" s="97" t="s">
        <v>13567</v>
      </c>
      <c r="J2894" s="97" t="s">
        <v>140</v>
      </c>
      <c r="K2894" s="97">
        <v>210774.36499999999</v>
      </c>
      <c r="L2894" s="97">
        <v>77253.385999999999</v>
      </c>
      <c r="M2894" s="97">
        <v>610722.11069999996</v>
      </c>
      <c r="N2894" s="97">
        <v>577314.0871</v>
      </c>
      <c r="O2894" s="97">
        <v>51.947817479999998</v>
      </c>
      <c r="P2894" s="97">
        <v>-7.8440316929999998</v>
      </c>
    </row>
    <row r="2895" spans="1:16" x14ac:dyDescent="0.3">
      <c r="A2895" s="97" t="s">
        <v>13568</v>
      </c>
      <c r="B2895" s="97" t="s">
        <v>13569</v>
      </c>
      <c r="C2895" s="97" t="s">
        <v>13570</v>
      </c>
      <c r="D2895" s="97" t="s">
        <v>13571</v>
      </c>
      <c r="E2895" s="97" t="s">
        <v>13572</v>
      </c>
      <c r="F2895" s="97" t="s">
        <v>137</v>
      </c>
      <c r="G2895" s="97"/>
      <c r="H2895" s="97" t="s">
        <v>138</v>
      </c>
      <c r="I2895" s="97" t="s">
        <v>13573</v>
      </c>
      <c r="J2895" s="97" t="s">
        <v>140</v>
      </c>
      <c r="K2895" s="97">
        <v>149573.32800000001</v>
      </c>
      <c r="L2895" s="97">
        <v>54541.468999999997</v>
      </c>
      <c r="M2895" s="97">
        <v>549534.12919999997</v>
      </c>
      <c r="N2895" s="97">
        <v>554607.39320000005</v>
      </c>
      <c r="O2895" s="97">
        <v>51.741533680000003</v>
      </c>
      <c r="P2895" s="97">
        <v>-8.7307542809999994</v>
      </c>
    </row>
    <row r="2896" spans="1:16" x14ac:dyDescent="0.3">
      <c r="A2896" s="97" t="s">
        <v>13574</v>
      </c>
      <c r="B2896" s="97" t="s">
        <v>13575</v>
      </c>
      <c r="C2896" s="97"/>
      <c r="D2896" s="97" t="s">
        <v>13576</v>
      </c>
      <c r="E2896" s="97" t="s">
        <v>13577</v>
      </c>
      <c r="F2896" s="97" t="s">
        <v>13578</v>
      </c>
      <c r="G2896" s="97"/>
      <c r="H2896" s="97" t="s">
        <v>381</v>
      </c>
      <c r="I2896" s="97" t="s">
        <v>13579</v>
      </c>
      <c r="J2896" s="97" t="s">
        <v>383</v>
      </c>
      <c r="K2896" s="97">
        <v>241913.427</v>
      </c>
      <c r="L2896" s="97">
        <v>304964.21899999998</v>
      </c>
      <c r="M2896" s="97">
        <v>641855.68500000006</v>
      </c>
      <c r="N2896" s="97">
        <v>804975.70039999997</v>
      </c>
      <c r="O2896" s="97">
        <v>53.992334550000002</v>
      </c>
      <c r="P2896" s="97">
        <v>-7.3617185809999999</v>
      </c>
    </row>
    <row r="2897" spans="1:16" x14ac:dyDescent="0.3">
      <c r="A2897" s="97" t="s">
        <v>13580</v>
      </c>
      <c r="B2897" s="97" t="s">
        <v>13581</v>
      </c>
      <c r="C2897" s="97"/>
      <c r="D2897" s="97" t="s">
        <v>13582</v>
      </c>
      <c r="E2897" s="97" t="s">
        <v>13583</v>
      </c>
      <c r="F2897" s="97" t="s">
        <v>2366</v>
      </c>
      <c r="G2897" s="97"/>
      <c r="H2897" s="97" t="s">
        <v>159</v>
      </c>
      <c r="I2897" s="97" t="s">
        <v>13584</v>
      </c>
      <c r="J2897" s="97" t="s">
        <v>161</v>
      </c>
      <c r="K2897" s="97">
        <v>189873.31299999999</v>
      </c>
      <c r="L2897" s="97">
        <v>135545.95300000001</v>
      </c>
      <c r="M2897" s="97">
        <v>589825.87430000002</v>
      </c>
      <c r="N2897" s="97">
        <v>635594.21180000005</v>
      </c>
      <c r="O2897" s="97">
        <v>52.471686140000003</v>
      </c>
      <c r="P2897" s="97">
        <v>-8.1497481030000003</v>
      </c>
    </row>
    <row r="2898" spans="1:16" x14ac:dyDescent="0.3">
      <c r="A2898" s="97" t="s">
        <v>13585</v>
      </c>
      <c r="B2898" s="97" t="s">
        <v>13586</v>
      </c>
      <c r="C2898" s="97"/>
      <c r="D2898" s="97" t="s">
        <v>13587</v>
      </c>
      <c r="E2898" s="97" t="s">
        <v>5537</v>
      </c>
      <c r="F2898" s="97" t="s">
        <v>182</v>
      </c>
      <c r="G2898" s="97"/>
      <c r="H2898" s="97" t="s">
        <v>175</v>
      </c>
      <c r="I2898" s="97" t="s">
        <v>13588</v>
      </c>
      <c r="J2898" s="97" t="s">
        <v>659</v>
      </c>
      <c r="K2898" s="97">
        <v>320848.5</v>
      </c>
      <c r="L2898" s="97">
        <v>227249.54699999999</v>
      </c>
      <c r="M2898" s="97">
        <v>720773.34019999998</v>
      </c>
      <c r="N2898" s="97">
        <v>727277.35140000004</v>
      </c>
      <c r="O2898" s="97">
        <v>53.282041960000001</v>
      </c>
      <c r="P2898" s="97">
        <v>-6.1888637050000002</v>
      </c>
    </row>
    <row r="2899" spans="1:16" x14ac:dyDescent="0.3">
      <c r="A2899" s="97" t="s">
        <v>13589</v>
      </c>
      <c r="B2899" s="97" t="s">
        <v>13590</v>
      </c>
      <c r="C2899" s="97" t="s">
        <v>13590</v>
      </c>
      <c r="D2899" s="97" t="s">
        <v>13591</v>
      </c>
      <c r="E2899" s="97" t="s">
        <v>8824</v>
      </c>
      <c r="F2899" s="97" t="s">
        <v>883</v>
      </c>
      <c r="G2899" s="97"/>
      <c r="H2899" s="97" t="s">
        <v>175</v>
      </c>
      <c r="I2899" s="97" t="s">
        <v>13592</v>
      </c>
      <c r="J2899" s="97" t="s">
        <v>198</v>
      </c>
      <c r="K2899" s="97">
        <v>312601.21899999998</v>
      </c>
      <c r="L2899" s="97">
        <v>238644.32800000001</v>
      </c>
      <c r="M2899" s="97">
        <v>712527.89630000002</v>
      </c>
      <c r="N2899" s="97">
        <v>738669.72149999999</v>
      </c>
      <c r="O2899" s="97">
        <v>53.386193310000003</v>
      </c>
      <c r="P2899" s="97">
        <v>-6.3084074709999998</v>
      </c>
    </row>
    <row r="2900" spans="1:16" x14ac:dyDescent="0.3">
      <c r="A2900" s="97" t="s">
        <v>13593</v>
      </c>
      <c r="B2900" s="97" t="s">
        <v>13594</v>
      </c>
      <c r="C2900" s="97" t="s">
        <v>13594</v>
      </c>
      <c r="D2900" s="97" t="s">
        <v>13595</v>
      </c>
      <c r="E2900" s="97" t="s">
        <v>4773</v>
      </c>
      <c r="F2900" s="97" t="s">
        <v>13596</v>
      </c>
      <c r="G2900" s="97"/>
      <c r="H2900" s="97" t="s">
        <v>247</v>
      </c>
      <c r="I2900" s="97" t="s">
        <v>13597</v>
      </c>
      <c r="J2900" s="97" t="s">
        <v>249</v>
      </c>
      <c r="K2900" s="97">
        <v>301744.43800000002</v>
      </c>
      <c r="L2900" s="97">
        <v>242119.82800000001</v>
      </c>
      <c r="M2900" s="97">
        <v>701673.47239999997</v>
      </c>
      <c r="N2900" s="97">
        <v>742144.53040000005</v>
      </c>
      <c r="O2900" s="97">
        <v>53.419609700000002</v>
      </c>
      <c r="P2900" s="97">
        <v>-6.4703916760000002</v>
      </c>
    </row>
    <row r="2901" spans="1:16" x14ac:dyDescent="0.3">
      <c r="A2901" s="97" t="s">
        <v>13598</v>
      </c>
      <c r="B2901" s="97" t="s">
        <v>13599</v>
      </c>
      <c r="C2901" s="97" t="s">
        <v>13599</v>
      </c>
      <c r="D2901" s="97" t="s">
        <v>1220</v>
      </c>
      <c r="E2901" s="97" t="s">
        <v>13600</v>
      </c>
      <c r="F2901" s="97"/>
      <c r="G2901" s="97"/>
      <c r="H2901" s="97" t="s">
        <v>247</v>
      </c>
      <c r="I2901" s="97" t="s">
        <v>13601</v>
      </c>
      <c r="J2901" s="97" t="s">
        <v>249</v>
      </c>
      <c r="K2901" s="97">
        <v>301692.71899999998</v>
      </c>
      <c r="L2901" s="97">
        <v>242036.03099999999</v>
      </c>
      <c r="M2901" s="97">
        <v>701621.76410000003</v>
      </c>
      <c r="N2901" s="97">
        <v>742060.75170000002</v>
      </c>
      <c r="O2901" s="97">
        <v>53.418867030000001</v>
      </c>
      <c r="P2901" s="97">
        <v>-6.471196291</v>
      </c>
    </row>
    <row r="2902" spans="1:16" x14ac:dyDescent="0.3">
      <c r="A2902" s="97" t="s">
        <v>13602</v>
      </c>
      <c r="B2902" s="97" t="s">
        <v>13603</v>
      </c>
      <c r="C2902" s="97" t="s">
        <v>13603</v>
      </c>
      <c r="D2902" s="97" t="s">
        <v>13604</v>
      </c>
      <c r="E2902" s="97" t="s">
        <v>1666</v>
      </c>
      <c r="F2902" s="97"/>
      <c r="G2902" s="97"/>
      <c r="H2902" s="97" t="s">
        <v>175</v>
      </c>
      <c r="I2902" s="97" t="s">
        <v>13605</v>
      </c>
      <c r="J2902" s="97" t="s">
        <v>198</v>
      </c>
      <c r="K2902" s="97">
        <v>313867.84999999998</v>
      </c>
      <c r="L2902" s="97">
        <v>235073.753</v>
      </c>
      <c r="M2902" s="97">
        <v>713794.23540000001</v>
      </c>
      <c r="N2902" s="97">
        <v>735099.90890000004</v>
      </c>
      <c r="O2902" s="97">
        <v>53.353854920000003</v>
      </c>
      <c r="P2902" s="97">
        <v>-6.2906648299999999</v>
      </c>
    </row>
    <row r="2903" spans="1:16" x14ac:dyDescent="0.3">
      <c r="A2903" s="97" t="s">
        <v>13606</v>
      </c>
      <c r="B2903" s="97" t="s">
        <v>13607</v>
      </c>
      <c r="C2903" s="97" t="s">
        <v>13607</v>
      </c>
      <c r="D2903" s="97" t="s">
        <v>13608</v>
      </c>
      <c r="E2903" s="97" t="s">
        <v>13609</v>
      </c>
      <c r="F2903" s="97"/>
      <c r="G2903" s="97"/>
      <c r="H2903" s="97" t="s">
        <v>138</v>
      </c>
      <c r="I2903" s="97" t="s">
        <v>13610</v>
      </c>
      <c r="J2903" s="97" t="s">
        <v>347</v>
      </c>
      <c r="K2903" s="97">
        <v>167281.234</v>
      </c>
      <c r="L2903" s="97">
        <v>72645.75</v>
      </c>
      <c r="M2903" s="97">
        <v>567238.32050000003</v>
      </c>
      <c r="N2903" s="97">
        <v>572707.67879999999</v>
      </c>
      <c r="O2903" s="97">
        <v>51.905550359999999</v>
      </c>
      <c r="P2903" s="97">
        <v>-8.4761188149999995</v>
      </c>
    </row>
    <row r="2904" spans="1:16" x14ac:dyDescent="0.3">
      <c r="A2904" s="97" t="s">
        <v>13611</v>
      </c>
      <c r="B2904" s="97" t="s">
        <v>3465</v>
      </c>
      <c r="C2904" s="97" t="s">
        <v>3465</v>
      </c>
      <c r="D2904" s="97" t="s">
        <v>13612</v>
      </c>
      <c r="E2904" s="97" t="s">
        <v>465</v>
      </c>
      <c r="F2904" s="97"/>
      <c r="G2904" s="97"/>
      <c r="H2904" s="97" t="s">
        <v>466</v>
      </c>
      <c r="I2904" s="97" t="s">
        <v>13613</v>
      </c>
      <c r="J2904" s="97" t="s">
        <v>468</v>
      </c>
      <c r="K2904" s="97">
        <v>81333.116999999998</v>
      </c>
      <c r="L2904" s="97">
        <v>280798.21899999998</v>
      </c>
      <c r="M2904" s="97">
        <v>481309.84499999997</v>
      </c>
      <c r="N2904" s="97">
        <v>780815.76549999998</v>
      </c>
      <c r="O2904" s="97">
        <v>53.763408679999998</v>
      </c>
      <c r="P2904" s="97">
        <v>-9.8001928570000008</v>
      </c>
    </row>
    <row r="2905" spans="1:16" x14ac:dyDescent="0.3">
      <c r="A2905" s="97" t="s">
        <v>13614</v>
      </c>
      <c r="B2905" s="97" t="s">
        <v>13615</v>
      </c>
      <c r="C2905" s="97" t="s">
        <v>13615</v>
      </c>
      <c r="D2905" s="97" t="s">
        <v>13616</v>
      </c>
      <c r="E2905" s="97" t="s">
        <v>13617</v>
      </c>
      <c r="F2905" s="97"/>
      <c r="G2905" s="97"/>
      <c r="H2905" s="97" t="s">
        <v>138</v>
      </c>
      <c r="I2905" s="97" t="s">
        <v>13618</v>
      </c>
      <c r="J2905" s="97" t="s">
        <v>347</v>
      </c>
      <c r="K2905" s="97">
        <v>166734.13399999999</v>
      </c>
      <c r="L2905" s="97">
        <v>73360.630999999994</v>
      </c>
      <c r="M2905" s="97">
        <v>566691.34219999996</v>
      </c>
      <c r="N2905" s="97">
        <v>573422.40879999998</v>
      </c>
      <c r="O2905" s="97">
        <v>51.911942500000002</v>
      </c>
      <c r="P2905" s="97">
        <v>-8.4841367099999996</v>
      </c>
    </row>
    <row r="2906" spans="1:16" x14ac:dyDescent="0.3">
      <c r="A2906" s="97" t="s">
        <v>13619</v>
      </c>
      <c r="B2906" s="97" t="s">
        <v>5383</v>
      </c>
      <c r="C2906" s="97" t="s">
        <v>13620</v>
      </c>
      <c r="D2906" s="97" t="s">
        <v>13621</v>
      </c>
      <c r="E2906" s="97" t="s">
        <v>1725</v>
      </c>
      <c r="F2906" s="97"/>
      <c r="G2906" s="97"/>
      <c r="H2906" s="97" t="s">
        <v>290</v>
      </c>
      <c r="I2906" s="97" t="s">
        <v>13622</v>
      </c>
      <c r="J2906" s="97" t="s">
        <v>292</v>
      </c>
      <c r="K2906" s="97">
        <v>287394.42099999997</v>
      </c>
      <c r="L2906" s="97">
        <v>188094.20800000001</v>
      </c>
      <c r="M2906" s="97">
        <v>687326.25899999996</v>
      </c>
      <c r="N2906" s="97">
        <v>688130.62520000001</v>
      </c>
      <c r="O2906" s="97">
        <v>52.936872280000003</v>
      </c>
      <c r="P2906" s="97">
        <v>-6.70091649</v>
      </c>
    </row>
    <row r="2907" spans="1:16" x14ac:dyDescent="0.3">
      <c r="A2907" s="97" t="s">
        <v>13623</v>
      </c>
      <c r="B2907" s="97" t="s">
        <v>4542</v>
      </c>
      <c r="C2907" s="97" t="s">
        <v>13624</v>
      </c>
      <c r="D2907" s="97" t="s">
        <v>2754</v>
      </c>
      <c r="E2907" s="97" t="s">
        <v>13625</v>
      </c>
      <c r="F2907" s="97" t="s">
        <v>1095</v>
      </c>
      <c r="G2907" s="97" t="s">
        <v>306</v>
      </c>
      <c r="H2907" s="97" t="s">
        <v>307</v>
      </c>
      <c r="I2907" s="97" t="s">
        <v>13626</v>
      </c>
      <c r="J2907" s="97" t="s">
        <v>309</v>
      </c>
      <c r="K2907" s="97">
        <v>136228.28099999999</v>
      </c>
      <c r="L2907" s="97">
        <v>262343.40600000002</v>
      </c>
      <c r="M2907" s="97">
        <v>536193.08100000001</v>
      </c>
      <c r="N2907" s="97">
        <v>762364.63509999996</v>
      </c>
      <c r="O2907" s="97">
        <v>53.607232379999999</v>
      </c>
      <c r="P2907" s="97">
        <v>-8.964161549</v>
      </c>
    </row>
    <row r="2908" spans="1:16" x14ac:dyDescent="0.3">
      <c r="A2908" s="97" t="s">
        <v>13627</v>
      </c>
      <c r="B2908" s="97" t="s">
        <v>13628</v>
      </c>
      <c r="C2908" s="97" t="s">
        <v>770</v>
      </c>
      <c r="D2908" s="97" t="s">
        <v>1946</v>
      </c>
      <c r="E2908" s="97" t="s">
        <v>611</v>
      </c>
      <c r="F2908" s="97"/>
      <c r="G2908" s="97"/>
      <c r="H2908" s="97" t="s">
        <v>612</v>
      </c>
      <c r="I2908" s="97" t="s">
        <v>13629</v>
      </c>
      <c r="J2908" s="97" t="s">
        <v>614</v>
      </c>
      <c r="K2908" s="97">
        <v>99376.841</v>
      </c>
      <c r="L2908" s="97">
        <v>155305.17499999999</v>
      </c>
      <c r="M2908" s="97">
        <v>499349.00309999997</v>
      </c>
      <c r="N2908" s="97">
        <v>655349.66720000003</v>
      </c>
      <c r="O2908" s="97">
        <v>52.640012669999997</v>
      </c>
      <c r="P2908" s="97">
        <v>-9.4871576060000002</v>
      </c>
    </row>
    <row r="2909" spans="1:16" x14ac:dyDescent="0.3">
      <c r="A2909" s="97" t="s">
        <v>13630</v>
      </c>
      <c r="B2909" s="97" t="s">
        <v>13631</v>
      </c>
      <c r="C2909" s="97" t="s">
        <v>13631</v>
      </c>
      <c r="D2909" s="97" t="s">
        <v>375</v>
      </c>
      <c r="E2909" s="97" t="s">
        <v>306</v>
      </c>
      <c r="F2909" s="97"/>
      <c r="G2909" s="97"/>
      <c r="H2909" s="97" t="s">
        <v>307</v>
      </c>
      <c r="I2909" s="97" t="s">
        <v>13632</v>
      </c>
      <c r="J2909" s="97" t="s">
        <v>309</v>
      </c>
      <c r="K2909" s="97">
        <v>184920.141</v>
      </c>
      <c r="L2909" s="97">
        <v>231257.65599999999</v>
      </c>
      <c r="M2909" s="97">
        <v>584874.28379999998</v>
      </c>
      <c r="N2909" s="97">
        <v>731285.32209999999</v>
      </c>
      <c r="O2909" s="97">
        <v>53.331598470000003</v>
      </c>
      <c r="P2909" s="97">
        <v>-8.2270798640000002</v>
      </c>
    </row>
    <row r="2910" spans="1:16" x14ac:dyDescent="0.3">
      <c r="A2910" s="97" t="s">
        <v>13633</v>
      </c>
      <c r="B2910" s="97" t="s">
        <v>13634</v>
      </c>
      <c r="C2910" s="97"/>
      <c r="D2910" s="97" t="s">
        <v>13635</v>
      </c>
      <c r="E2910" s="97" t="s">
        <v>13636</v>
      </c>
      <c r="F2910" s="97" t="s">
        <v>11634</v>
      </c>
      <c r="G2910" s="97"/>
      <c r="H2910" s="97" t="s">
        <v>175</v>
      </c>
      <c r="I2910" s="97" t="s">
        <v>13637</v>
      </c>
      <c r="J2910" s="97" t="s">
        <v>184</v>
      </c>
      <c r="K2910" s="97">
        <v>311646.06300000002</v>
      </c>
      <c r="L2910" s="97">
        <v>227299.29699999999</v>
      </c>
      <c r="M2910" s="97">
        <v>711572.88569999998</v>
      </c>
      <c r="N2910" s="97">
        <v>727327.13959999999</v>
      </c>
      <c r="O2910" s="97">
        <v>53.28450428</v>
      </c>
      <c r="P2910" s="97">
        <v>-6.3267506019999997</v>
      </c>
    </row>
    <row r="2911" spans="1:16" x14ac:dyDescent="0.3">
      <c r="A2911" s="97" t="s">
        <v>13638</v>
      </c>
      <c r="B2911" s="97" t="s">
        <v>13639</v>
      </c>
      <c r="C2911" s="97" t="s">
        <v>13639</v>
      </c>
      <c r="D2911" s="97" t="s">
        <v>13640</v>
      </c>
      <c r="E2911" s="97" t="s">
        <v>3674</v>
      </c>
      <c r="F2911" s="97"/>
      <c r="G2911" s="97"/>
      <c r="H2911" s="97" t="s">
        <v>546</v>
      </c>
      <c r="I2911" s="97" t="s">
        <v>13641</v>
      </c>
      <c r="J2911" s="97" t="s">
        <v>548</v>
      </c>
      <c r="K2911" s="97">
        <v>167340.90599999999</v>
      </c>
      <c r="L2911" s="97">
        <v>335219</v>
      </c>
      <c r="M2911" s="97">
        <v>567299.39150000003</v>
      </c>
      <c r="N2911" s="97">
        <v>835224.35939999996</v>
      </c>
      <c r="O2911" s="97">
        <v>54.264791219999999</v>
      </c>
      <c r="P2911" s="97">
        <v>-8.5019517090000001</v>
      </c>
    </row>
    <row r="2912" spans="1:16" x14ac:dyDescent="0.3">
      <c r="A2912" s="97" t="s">
        <v>13642</v>
      </c>
      <c r="B2912" s="97" t="s">
        <v>13643</v>
      </c>
      <c r="C2912" s="97" t="s">
        <v>13644</v>
      </c>
      <c r="D2912" s="97" t="s">
        <v>13645</v>
      </c>
      <c r="E2912" s="97" t="s">
        <v>290</v>
      </c>
      <c r="F2912" s="97" t="s">
        <v>289</v>
      </c>
      <c r="G2912" s="97"/>
      <c r="H2912" s="97" t="s">
        <v>290</v>
      </c>
      <c r="I2912" s="97" t="s">
        <v>13646</v>
      </c>
      <c r="J2912" s="97" t="s">
        <v>292</v>
      </c>
      <c r="K2912" s="97">
        <v>331095.94300000003</v>
      </c>
      <c r="L2912" s="97">
        <v>194171.89799999999</v>
      </c>
      <c r="M2912" s="97">
        <v>731018.40020000003</v>
      </c>
      <c r="N2912" s="97">
        <v>694206.77379999997</v>
      </c>
      <c r="O2912" s="97">
        <v>52.982570590000002</v>
      </c>
      <c r="P2912" s="97">
        <v>-6.0488292860000001</v>
      </c>
    </row>
    <row r="2913" spans="1:16" x14ac:dyDescent="0.3">
      <c r="A2913" s="97" t="s">
        <v>13647</v>
      </c>
      <c r="B2913" s="97" t="s">
        <v>13648</v>
      </c>
      <c r="C2913" s="97" t="s">
        <v>13648</v>
      </c>
      <c r="D2913" s="97" t="s">
        <v>13649</v>
      </c>
      <c r="E2913" s="97" t="s">
        <v>4793</v>
      </c>
      <c r="F2913" s="97" t="s">
        <v>674</v>
      </c>
      <c r="G2913" s="97"/>
      <c r="H2913" s="97" t="s">
        <v>466</v>
      </c>
      <c r="I2913" s="97" t="s">
        <v>13650</v>
      </c>
      <c r="J2913" s="97" t="s">
        <v>468</v>
      </c>
      <c r="K2913" s="97">
        <v>99081.7</v>
      </c>
      <c r="L2913" s="97">
        <v>284989.8</v>
      </c>
      <c r="M2913" s="97">
        <v>499054.62569999998</v>
      </c>
      <c r="N2913" s="97">
        <v>785006.348</v>
      </c>
      <c r="O2913" s="97">
        <v>53.80479158</v>
      </c>
      <c r="P2913" s="97">
        <v>-9.5325415200000005</v>
      </c>
    </row>
    <row r="2914" spans="1:16" x14ac:dyDescent="0.3">
      <c r="A2914" s="97" t="s">
        <v>13651</v>
      </c>
      <c r="B2914" s="97" t="s">
        <v>13652</v>
      </c>
      <c r="C2914" s="97" t="s">
        <v>13652</v>
      </c>
      <c r="D2914" s="97" t="s">
        <v>13653</v>
      </c>
      <c r="E2914" s="97" t="s">
        <v>13654</v>
      </c>
      <c r="F2914" s="97" t="s">
        <v>13655</v>
      </c>
      <c r="G2914" s="97" t="s">
        <v>13656</v>
      </c>
      <c r="H2914" s="97" t="s">
        <v>175</v>
      </c>
      <c r="I2914" s="97" t="s">
        <v>13657</v>
      </c>
      <c r="J2914" s="97" t="s">
        <v>198</v>
      </c>
      <c r="K2914" s="97">
        <v>313920.125</v>
      </c>
      <c r="L2914" s="97">
        <v>236282.46900000001</v>
      </c>
      <c r="M2914" s="97">
        <v>713846.50560000003</v>
      </c>
      <c r="N2914" s="97">
        <v>736308.36430000002</v>
      </c>
      <c r="O2914" s="97">
        <v>53.364699109999997</v>
      </c>
      <c r="P2914" s="97">
        <v>-6.289445282</v>
      </c>
    </row>
    <row r="2915" spans="1:16" x14ac:dyDescent="0.3">
      <c r="A2915" s="97" t="s">
        <v>13658</v>
      </c>
      <c r="B2915" s="97" t="s">
        <v>13659</v>
      </c>
      <c r="C2915" s="97" t="s">
        <v>13659</v>
      </c>
      <c r="D2915" s="97" t="s">
        <v>13660</v>
      </c>
      <c r="E2915" s="97" t="s">
        <v>13661</v>
      </c>
      <c r="F2915" s="97" t="s">
        <v>13662</v>
      </c>
      <c r="G2915" s="97" t="s">
        <v>13663</v>
      </c>
      <c r="H2915" s="97" t="s">
        <v>175</v>
      </c>
      <c r="I2915" s="97" t="s">
        <v>13664</v>
      </c>
      <c r="J2915" s="97" t="s">
        <v>198</v>
      </c>
      <c r="K2915" s="97">
        <v>316209.55300000001</v>
      </c>
      <c r="L2915" s="97">
        <v>231600.70600000001</v>
      </c>
      <c r="M2915" s="97">
        <v>716135.4155</v>
      </c>
      <c r="N2915" s="97">
        <v>731627.59770000004</v>
      </c>
      <c r="O2915" s="97">
        <v>53.322155209999998</v>
      </c>
      <c r="P2915" s="97">
        <v>-6.2567877049999998</v>
      </c>
    </row>
    <row r="2916" spans="1:16" x14ac:dyDescent="0.3">
      <c r="A2916" s="97" t="s">
        <v>13665</v>
      </c>
      <c r="B2916" s="97" t="s">
        <v>13666</v>
      </c>
      <c r="C2916" s="97" t="s">
        <v>13666</v>
      </c>
      <c r="D2916" s="97" t="s">
        <v>3218</v>
      </c>
      <c r="E2916" s="97" t="s">
        <v>2792</v>
      </c>
      <c r="F2916" s="97"/>
      <c r="G2916" s="97"/>
      <c r="H2916" s="97" t="s">
        <v>138</v>
      </c>
      <c r="I2916" s="97" t="s">
        <v>13667</v>
      </c>
      <c r="J2916" s="97" t="s">
        <v>140</v>
      </c>
      <c r="K2916" s="97">
        <v>177831.984</v>
      </c>
      <c r="L2916" s="97">
        <v>63558.68</v>
      </c>
      <c r="M2916" s="97">
        <v>577786.74919999996</v>
      </c>
      <c r="N2916" s="97">
        <v>563622.5085</v>
      </c>
      <c r="O2916" s="97">
        <v>51.82440364</v>
      </c>
      <c r="P2916" s="97">
        <v>-8.3222398220000002</v>
      </c>
    </row>
    <row r="2917" spans="1:16" x14ac:dyDescent="0.3">
      <c r="A2917" s="97" t="s">
        <v>13668</v>
      </c>
      <c r="B2917" s="97" t="s">
        <v>13669</v>
      </c>
      <c r="C2917" s="97" t="s">
        <v>13669</v>
      </c>
      <c r="D2917" s="97" t="s">
        <v>13670</v>
      </c>
      <c r="E2917" s="97" t="s">
        <v>13671</v>
      </c>
      <c r="F2917" s="97" t="s">
        <v>13672</v>
      </c>
      <c r="G2917" s="97"/>
      <c r="H2917" s="97" t="s">
        <v>389</v>
      </c>
      <c r="I2917" s="97" t="s">
        <v>13673</v>
      </c>
      <c r="J2917" s="97" t="s">
        <v>2218</v>
      </c>
      <c r="K2917" s="97">
        <v>259502.46900000001</v>
      </c>
      <c r="L2917" s="97">
        <v>112675.766</v>
      </c>
      <c r="M2917" s="97">
        <v>659439.9118</v>
      </c>
      <c r="N2917" s="97">
        <v>612728.57680000004</v>
      </c>
      <c r="O2917" s="97">
        <v>52.263044299999997</v>
      </c>
      <c r="P2917" s="97">
        <v>-7.1292361299999998</v>
      </c>
    </row>
    <row r="2918" spans="1:16" x14ac:dyDescent="0.3">
      <c r="A2918" s="97" t="s">
        <v>13674</v>
      </c>
      <c r="B2918" s="97" t="s">
        <v>13675</v>
      </c>
      <c r="C2918" s="97"/>
      <c r="D2918" s="97" t="s">
        <v>2160</v>
      </c>
      <c r="E2918" s="97" t="s">
        <v>993</v>
      </c>
      <c r="F2918" s="97" t="s">
        <v>8932</v>
      </c>
      <c r="G2918" s="97"/>
      <c r="H2918" s="97" t="s">
        <v>247</v>
      </c>
      <c r="I2918" s="97" t="s">
        <v>13676</v>
      </c>
      <c r="J2918" s="97" t="s">
        <v>249</v>
      </c>
      <c r="K2918" s="97">
        <v>281590.93800000002</v>
      </c>
      <c r="L2918" s="97">
        <v>256595.93799999999</v>
      </c>
      <c r="M2918" s="97">
        <v>681524.3909</v>
      </c>
      <c r="N2918" s="97">
        <v>756617.62890000001</v>
      </c>
      <c r="O2918" s="97">
        <v>53.553142479999998</v>
      </c>
      <c r="P2918" s="97">
        <v>-6.7696775349999996</v>
      </c>
    </row>
    <row r="2919" spans="1:16" x14ac:dyDescent="0.3">
      <c r="A2919" s="97" t="s">
        <v>13677</v>
      </c>
      <c r="B2919" s="97" t="s">
        <v>13678</v>
      </c>
      <c r="C2919" s="97" t="s">
        <v>13678</v>
      </c>
      <c r="D2919" s="97" t="s">
        <v>13679</v>
      </c>
      <c r="E2919" s="97" t="s">
        <v>13680</v>
      </c>
      <c r="F2919" s="97"/>
      <c r="G2919" s="97"/>
      <c r="H2919" s="97" t="s">
        <v>175</v>
      </c>
      <c r="I2919" s="97" t="s">
        <v>13681</v>
      </c>
      <c r="J2919" s="97" t="s">
        <v>198</v>
      </c>
      <c r="K2919" s="97">
        <v>317751.25</v>
      </c>
      <c r="L2919" s="97">
        <v>239862.43799999999</v>
      </c>
      <c r="M2919" s="97">
        <v>717676.82429999998</v>
      </c>
      <c r="N2919" s="97">
        <v>739887.54169999994</v>
      </c>
      <c r="O2919" s="97">
        <v>53.396011000000001</v>
      </c>
      <c r="P2919" s="97">
        <v>-6.2305912860000001</v>
      </c>
    </row>
    <row r="2920" spans="1:16" x14ac:dyDescent="0.3">
      <c r="A2920" s="97" t="s">
        <v>13682</v>
      </c>
      <c r="B2920" s="97" t="s">
        <v>13683</v>
      </c>
      <c r="C2920" s="97"/>
      <c r="D2920" s="97" t="s">
        <v>11745</v>
      </c>
      <c r="E2920" s="97" t="s">
        <v>2967</v>
      </c>
      <c r="F2920" s="97"/>
      <c r="G2920" s="97"/>
      <c r="H2920" s="97" t="s">
        <v>175</v>
      </c>
      <c r="I2920" s="97" t="s">
        <v>13684</v>
      </c>
      <c r="J2920" s="97" t="s">
        <v>184</v>
      </c>
      <c r="K2920" s="97">
        <v>312449.09700000001</v>
      </c>
      <c r="L2920" s="97">
        <v>228402.86199999999</v>
      </c>
      <c r="M2920" s="97">
        <v>712375.75260000001</v>
      </c>
      <c r="N2920" s="97">
        <v>728430.46259999997</v>
      </c>
      <c r="O2920" s="97">
        <v>53.294246059999999</v>
      </c>
      <c r="P2920" s="97">
        <v>-6.314325578</v>
      </c>
    </row>
    <row r="2921" spans="1:16" x14ac:dyDescent="0.3">
      <c r="A2921" s="97" t="s">
        <v>13685</v>
      </c>
      <c r="B2921" s="97" t="s">
        <v>13686</v>
      </c>
      <c r="C2921" s="97" t="s">
        <v>13686</v>
      </c>
      <c r="D2921" s="97" t="s">
        <v>13687</v>
      </c>
      <c r="E2921" s="97" t="s">
        <v>4505</v>
      </c>
      <c r="F2921" s="97"/>
      <c r="G2921" s="97"/>
      <c r="H2921" s="97" t="s">
        <v>437</v>
      </c>
      <c r="I2921" s="97" t="s">
        <v>13688</v>
      </c>
      <c r="J2921" s="97" t="s">
        <v>439</v>
      </c>
      <c r="K2921" s="97">
        <v>261295.734</v>
      </c>
      <c r="L2921" s="97">
        <v>438589.78100000002</v>
      </c>
      <c r="M2921" s="97">
        <v>661234.52619999996</v>
      </c>
      <c r="N2921" s="97">
        <v>938572.36959999998</v>
      </c>
      <c r="O2921" s="97">
        <v>55.190611320000002</v>
      </c>
      <c r="P2921" s="97">
        <v>-7.0383707510000004</v>
      </c>
    </row>
    <row r="2922" spans="1:16" x14ac:dyDescent="0.3">
      <c r="A2922" s="97" t="s">
        <v>13689</v>
      </c>
      <c r="B2922" s="97" t="s">
        <v>13690</v>
      </c>
      <c r="C2922" s="97" t="s">
        <v>13690</v>
      </c>
      <c r="D2922" s="97" t="s">
        <v>13691</v>
      </c>
      <c r="E2922" s="97" t="s">
        <v>13692</v>
      </c>
      <c r="F2922" s="97" t="s">
        <v>13693</v>
      </c>
      <c r="G2922" s="97"/>
      <c r="H2922" s="97" t="s">
        <v>123</v>
      </c>
      <c r="I2922" s="97" t="s">
        <v>13694</v>
      </c>
      <c r="J2922" s="97" t="s">
        <v>125</v>
      </c>
      <c r="K2922" s="97">
        <v>250320.14199999999</v>
      </c>
      <c r="L2922" s="97">
        <v>326428.24200000003</v>
      </c>
      <c r="M2922" s="97">
        <v>650260.70310000004</v>
      </c>
      <c r="N2922" s="97">
        <v>826435.05409999995</v>
      </c>
      <c r="O2922" s="97">
        <v>54.18439789</v>
      </c>
      <c r="P2922" s="97">
        <v>-7.2299954770000001</v>
      </c>
    </row>
    <row r="2923" spans="1:16" x14ac:dyDescent="0.3">
      <c r="A2923" s="97" t="s">
        <v>13695</v>
      </c>
      <c r="B2923" s="97" t="s">
        <v>13696</v>
      </c>
      <c r="C2923" s="97"/>
      <c r="D2923" s="97" t="s">
        <v>13697</v>
      </c>
      <c r="E2923" s="97" t="s">
        <v>13698</v>
      </c>
      <c r="F2923" s="97" t="s">
        <v>7031</v>
      </c>
      <c r="G2923" s="97"/>
      <c r="H2923" s="97" t="s">
        <v>175</v>
      </c>
      <c r="I2923" s="97" t="s">
        <v>13699</v>
      </c>
      <c r="J2923" s="97" t="s">
        <v>659</v>
      </c>
      <c r="K2923" s="97">
        <v>325233.90000000002</v>
      </c>
      <c r="L2923" s="97">
        <v>223613.7</v>
      </c>
      <c r="M2923" s="97">
        <v>725157.77619999996</v>
      </c>
      <c r="N2923" s="97">
        <v>723642.26439999999</v>
      </c>
      <c r="O2923" s="97">
        <v>53.248374439999999</v>
      </c>
      <c r="P2923" s="97">
        <v>-6.1245815739999996</v>
      </c>
    </row>
    <row r="2924" spans="1:16" x14ac:dyDescent="0.3">
      <c r="A2924" s="97" t="s">
        <v>13700</v>
      </c>
      <c r="B2924" s="97" t="s">
        <v>13701</v>
      </c>
      <c r="C2924" s="97"/>
      <c r="D2924" s="97" t="s">
        <v>13702</v>
      </c>
      <c r="E2924" s="97" t="s">
        <v>13703</v>
      </c>
      <c r="F2924" s="97" t="s">
        <v>11302</v>
      </c>
      <c r="G2924" s="97"/>
      <c r="H2924" s="97" t="s">
        <v>515</v>
      </c>
      <c r="I2924" s="97" t="s">
        <v>13704</v>
      </c>
      <c r="J2924" s="97" t="s">
        <v>517</v>
      </c>
      <c r="K2924" s="97">
        <v>298610.09999999998</v>
      </c>
      <c r="L2924" s="97">
        <v>139496.70000000001</v>
      </c>
      <c r="M2924" s="97">
        <v>698539.26370000001</v>
      </c>
      <c r="N2924" s="97">
        <v>639543.52549999999</v>
      </c>
      <c r="O2924" s="97">
        <v>52.498378539999997</v>
      </c>
      <c r="P2924" s="97">
        <v>-6.5487298210000002</v>
      </c>
    </row>
    <row r="2925" spans="1:16" x14ac:dyDescent="0.3">
      <c r="A2925" s="97" t="s">
        <v>13705</v>
      </c>
      <c r="B2925" s="97" t="s">
        <v>13706</v>
      </c>
      <c r="C2925" s="97" t="s">
        <v>13707</v>
      </c>
      <c r="D2925" s="97" t="s">
        <v>13708</v>
      </c>
      <c r="E2925" s="97" t="s">
        <v>13709</v>
      </c>
      <c r="F2925" s="97" t="s">
        <v>5373</v>
      </c>
      <c r="G2925" s="97"/>
      <c r="H2925" s="97" t="s">
        <v>203</v>
      </c>
      <c r="I2925" s="97" t="s">
        <v>13710</v>
      </c>
      <c r="J2925" s="97" t="s">
        <v>205</v>
      </c>
      <c r="K2925" s="97">
        <v>294428.40000000002</v>
      </c>
      <c r="L2925" s="97">
        <v>236408.2</v>
      </c>
      <c r="M2925" s="97">
        <v>694358.98</v>
      </c>
      <c r="N2925" s="97">
        <v>736434.17180000001</v>
      </c>
      <c r="O2925" s="97">
        <v>53.369665699999999</v>
      </c>
      <c r="P2925" s="97">
        <v>-6.5821012440000004</v>
      </c>
    </row>
    <row r="2926" spans="1:16" x14ac:dyDescent="0.3">
      <c r="A2926" s="97" t="s">
        <v>13711</v>
      </c>
      <c r="B2926" s="97" t="s">
        <v>13712</v>
      </c>
      <c r="C2926" s="97"/>
      <c r="D2926" s="97" t="s">
        <v>13713</v>
      </c>
      <c r="E2926" s="97" t="s">
        <v>13714</v>
      </c>
      <c r="F2926" s="97" t="s">
        <v>882</v>
      </c>
      <c r="G2926" s="97" t="s">
        <v>883</v>
      </c>
      <c r="H2926" s="97" t="s">
        <v>175</v>
      </c>
      <c r="I2926" s="97" t="s">
        <v>13715</v>
      </c>
      <c r="J2926" s="97" t="s">
        <v>198</v>
      </c>
      <c r="K2926" s="97">
        <v>313995.18800000002</v>
      </c>
      <c r="L2926" s="97">
        <v>238692.67199999999</v>
      </c>
      <c r="M2926" s="97">
        <v>713921.56519999995</v>
      </c>
      <c r="N2926" s="97">
        <v>738718.04760000005</v>
      </c>
      <c r="O2926" s="97">
        <v>53.386328810000002</v>
      </c>
      <c r="P2926" s="97">
        <v>-6.2874497070000004</v>
      </c>
    </row>
    <row r="2927" spans="1:16" x14ac:dyDescent="0.3">
      <c r="A2927" s="97" t="s">
        <v>13716</v>
      </c>
      <c r="B2927" s="97" t="s">
        <v>13717</v>
      </c>
      <c r="C2927" s="97" t="s">
        <v>13718</v>
      </c>
      <c r="D2927" s="97" t="s">
        <v>13719</v>
      </c>
      <c r="E2927" s="97" t="s">
        <v>982</v>
      </c>
      <c r="F2927" s="97" t="s">
        <v>2226</v>
      </c>
      <c r="G2927" s="97"/>
      <c r="H2927" s="97" t="s">
        <v>175</v>
      </c>
      <c r="I2927" s="97" t="s">
        <v>13720</v>
      </c>
      <c r="J2927" s="97" t="s">
        <v>659</v>
      </c>
      <c r="K2927" s="97">
        <v>323421.8</v>
      </c>
      <c r="L2927" s="97">
        <v>227160.7</v>
      </c>
      <c r="M2927" s="97">
        <v>723346.08539999998</v>
      </c>
      <c r="N2927" s="97">
        <v>727188.50989999995</v>
      </c>
      <c r="O2927" s="97">
        <v>53.280651970000001</v>
      </c>
      <c r="P2927" s="97">
        <v>-6.15033867</v>
      </c>
    </row>
    <row r="2928" spans="1:16" x14ac:dyDescent="0.3">
      <c r="A2928" s="97" t="s">
        <v>13721</v>
      </c>
      <c r="B2928" s="97" t="s">
        <v>13722</v>
      </c>
      <c r="C2928" s="97" t="s">
        <v>13722</v>
      </c>
      <c r="D2928" s="97" t="s">
        <v>13723</v>
      </c>
      <c r="E2928" s="97" t="s">
        <v>13724</v>
      </c>
      <c r="F2928" s="97" t="s">
        <v>6400</v>
      </c>
      <c r="G2928" s="97" t="s">
        <v>706</v>
      </c>
      <c r="H2928" s="97" t="s">
        <v>307</v>
      </c>
      <c r="I2928" s="97" t="s">
        <v>13725</v>
      </c>
      <c r="J2928" s="97" t="s">
        <v>309</v>
      </c>
      <c r="K2928" s="97">
        <v>143709.57800000001</v>
      </c>
      <c r="L2928" s="97">
        <v>252095.90599999999</v>
      </c>
      <c r="M2928" s="97">
        <v>543672.71109999996</v>
      </c>
      <c r="N2928" s="97">
        <v>752119.30319999997</v>
      </c>
      <c r="O2928" s="97">
        <v>53.516028929999997</v>
      </c>
      <c r="P2928" s="97">
        <v>-8.8493082469999997</v>
      </c>
    </row>
    <row r="2929" spans="1:16" x14ac:dyDescent="0.3">
      <c r="A2929" s="97" t="s">
        <v>13726</v>
      </c>
      <c r="B2929" s="97" t="s">
        <v>1496</v>
      </c>
      <c r="C2929" s="97" t="s">
        <v>1496</v>
      </c>
      <c r="D2929" s="97" t="s">
        <v>8013</v>
      </c>
      <c r="E2929" s="97" t="s">
        <v>158</v>
      </c>
      <c r="F2929" s="97"/>
      <c r="G2929" s="97"/>
      <c r="H2929" s="97" t="s">
        <v>159</v>
      </c>
      <c r="I2929" s="97" t="s">
        <v>13727</v>
      </c>
      <c r="J2929" s="97" t="s">
        <v>430</v>
      </c>
      <c r="K2929" s="97">
        <v>191402.25</v>
      </c>
      <c r="L2929" s="97">
        <v>193447.641</v>
      </c>
      <c r="M2929" s="97">
        <v>591354.79350000003</v>
      </c>
      <c r="N2929" s="97">
        <v>693483.41830000002</v>
      </c>
      <c r="O2929" s="97">
        <v>52.992011310000002</v>
      </c>
      <c r="P2929" s="97">
        <v>-8.1287686380000004</v>
      </c>
    </row>
    <row r="2930" spans="1:16" x14ac:dyDescent="0.3">
      <c r="A2930" s="97" t="s">
        <v>13728</v>
      </c>
      <c r="B2930" s="97" t="s">
        <v>13729</v>
      </c>
      <c r="C2930" s="97"/>
      <c r="D2930" s="97" t="s">
        <v>5037</v>
      </c>
      <c r="E2930" s="97" t="s">
        <v>275</v>
      </c>
      <c r="F2930" s="97"/>
      <c r="G2930" s="97"/>
      <c r="H2930" s="97" t="s">
        <v>276</v>
      </c>
      <c r="I2930" s="97" t="s">
        <v>13730</v>
      </c>
      <c r="J2930" s="97" t="s">
        <v>278</v>
      </c>
      <c r="K2930" s="97">
        <v>233781.46900000001</v>
      </c>
      <c r="L2930" s="97">
        <v>235339.40599999999</v>
      </c>
      <c r="M2930" s="97">
        <v>633725.10759999999</v>
      </c>
      <c r="N2930" s="97">
        <v>735365.93130000005</v>
      </c>
      <c r="O2930" s="97">
        <v>53.367411099999998</v>
      </c>
      <c r="P2930" s="97">
        <v>-7.4932645469999999</v>
      </c>
    </row>
    <row r="2931" spans="1:16" x14ac:dyDescent="0.3">
      <c r="A2931" s="97" t="s">
        <v>13731</v>
      </c>
      <c r="B2931" s="97" t="s">
        <v>13732</v>
      </c>
      <c r="C2931" s="97"/>
      <c r="D2931" s="97" t="s">
        <v>13733</v>
      </c>
      <c r="E2931" s="97" t="s">
        <v>13734</v>
      </c>
      <c r="F2931" s="97" t="s">
        <v>8321</v>
      </c>
      <c r="G2931" s="97"/>
      <c r="H2931" s="97" t="s">
        <v>175</v>
      </c>
      <c r="I2931" s="97" t="s">
        <v>13735</v>
      </c>
      <c r="J2931" s="97" t="s">
        <v>198</v>
      </c>
      <c r="K2931" s="97">
        <v>318725.04499999998</v>
      </c>
      <c r="L2931" s="97">
        <v>237477.96</v>
      </c>
      <c r="M2931" s="97">
        <v>718650.39690000005</v>
      </c>
      <c r="N2931" s="97">
        <v>737503.57220000005</v>
      </c>
      <c r="O2931" s="97">
        <v>53.3743792</v>
      </c>
      <c r="P2931" s="97">
        <v>-6.2168554809999996</v>
      </c>
    </row>
    <row r="2932" spans="1:16" x14ac:dyDescent="0.3">
      <c r="A2932" s="97" t="s">
        <v>13736</v>
      </c>
      <c r="B2932" s="97" t="s">
        <v>13737</v>
      </c>
      <c r="C2932" s="97" t="s">
        <v>13738</v>
      </c>
      <c r="D2932" s="97" t="s">
        <v>7036</v>
      </c>
      <c r="E2932" s="97" t="s">
        <v>261</v>
      </c>
      <c r="F2932" s="97"/>
      <c r="G2932" s="97"/>
      <c r="H2932" s="97" t="s">
        <v>262</v>
      </c>
      <c r="I2932" s="97" t="s">
        <v>13739</v>
      </c>
      <c r="J2932" s="97" t="s">
        <v>264</v>
      </c>
      <c r="K2932" s="97">
        <v>240616.15599999999</v>
      </c>
      <c r="L2932" s="97">
        <v>177297.53099999999</v>
      </c>
      <c r="M2932" s="97">
        <v>640558.01210000005</v>
      </c>
      <c r="N2932" s="97">
        <v>677336.52359999996</v>
      </c>
      <c r="O2932" s="97">
        <v>52.845433139999997</v>
      </c>
      <c r="P2932" s="97">
        <v>-7.3979300119999998</v>
      </c>
    </row>
    <row r="2933" spans="1:16" x14ac:dyDescent="0.3">
      <c r="A2933" s="97" t="s">
        <v>13740</v>
      </c>
      <c r="B2933" s="97" t="s">
        <v>13741</v>
      </c>
      <c r="C2933" s="97" t="s">
        <v>13741</v>
      </c>
      <c r="D2933" s="97" t="s">
        <v>13742</v>
      </c>
      <c r="E2933" s="97" t="s">
        <v>13743</v>
      </c>
      <c r="F2933" s="97" t="s">
        <v>13744</v>
      </c>
      <c r="G2933" s="97" t="s">
        <v>2226</v>
      </c>
      <c r="H2933" s="97" t="s">
        <v>175</v>
      </c>
      <c r="I2933" s="97" t="s">
        <v>13745</v>
      </c>
      <c r="J2933" s="97" t="s">
        <v>184</v>
      </c>
      <c r="K2933" s="97">
        <v>304901.03100000002</v>
      </c>
      <c r="L2933" s="97">
        <v>234572.45300000001</v>
      </c>
      <c r="M2933" s="97">
        <v>704829.34530000004</v>
      </c>
      <c r="N2933" s="97">
        <v>734598.76459999999</v>
      </c>
      <c r="O2933" s="97">
        <v>53.351205210000003</v>
      </c>
      <c r="P2933" s="97">
        <v>-6.425436779</v>
      </c>
    </row>
    <row r="2934" spans="1:16" x14ac:dyDescent="0.3">
      <c r="A2934" s="97" t="s">
        <v>13746</v>
      </c>
      <c r="B2934" s="97" t="s">
        <v>2733</v>
      </c>
      <c r="C2934" s="97"/>
      <c r="D2934" s="97" t="s">
        <v>13747</v>
      </c>
      <c r="E2934" s="97" t="s">
        <v>5786</v>
      </c>
      <c r="F2934" s="97" t="s">
        <v>131</v>
      </c>
      <c r="G2934" s="97"/>
      <c r="H2934" s="97" t="s">
        <v>123</v>
      </c>
      <c r="I2934" s="97" t="s">
        <v>13748</v>
      </c>
      <c r="J2934" s="97" t="s">
        <v>125</v>
      </c>
      <c r="K2934" s="97">
        <v>255308.67199999999</v>
      </c>
      <c r="L2934" s="97">
        <v>338885.625</v>
      </c>
      <c r="M2934" s="97">
        <v>655248.22470000002</v>
      </c>
      <c r="N2934" s="97">
        <v>838889.72660000005</v>
      </c>
      <c r="O2934" s="97">
        <v>54.295785469999998</v>
      </c>
      <c r="P2934" s="97">
        <v>-7.1513010250000004</v>
      </c>
    </row>
    <row r="2935" spans="1:16" x14ac:dyDescent="0.3">
      <c r="A2935" s="97" t="s">
        <v>13749</v>
      </c>
      <c r="B2935" s="97" t="s">
        <v>5071</v>
      </c>
      <c r="C2935" s="97" t="s">
        <v>13750</v>
      </c>
      <c r="D2935" s="97" t="s">
        <v>10492</v>
      </c>
      <c r="E2935" s="97" t="s">
        <v>592</v>
      </c>
      <c r="F2935" s="97" t="s">
        <v>593</v>
      </c>
      <c r="G2935" s="97"/>
      <c r="H2935" s="97" t="s">
        <v>594</v>
      </c>
      <c r="I2935" s="97" t="s">
        <v>13751</v>
      </c>
      <c r="J2935" s="97" t="s">
        <v>596</v>
      </c>
      <c r="K2935" s="97">
        <v>207664.46900000001</v>
      </c>
      <c r="L2935" s="97">
        <v>219374.25</v>
      </c>
      <c r="M2935" s="97">
        <v>607613.64839999995</v>
      </c>
      <c r="N2935" s="97">
        <v>719404.35450000002</v>
      </c>
      <c r="O2935" s="97">
        <v>53.224985400000001</v>
      </c>
      <c r="P2935" s="97">
        <v>-7.8859817049999998</v>
      </c>
    </row>
    <row r="2936" spans="1:16" x14ac:dyDescent="0.3">
      <c r="A2936" s="97" t="s">
        <v>13752</v>
      </c>
      <c r="B2936" s="97" t="s">
        <v>13753</v>
      </c>
      <c r="C2936" s="97" t="s">
        <v>13753</v>
      </c>
      <c r="D2936" s="97" t="s">
        <v>13754</v>
      </c>
      <c r="E2936" s="97" t="s">
        <v>10840</v>
      </c>
      <c r="F2936" s="97" t="s">
        <v>307</v>
      </c>
      <c r="G2936" s="97"/>
      <c r="H2936" s="97" t="s">
        <v>307</v>
      </c>
      <c r="I2936" s="97" t="s">
        <v>13755</v>
      </c>
      <c r="J2936" s="97" t="s">
        <v>315</v>
      </c>
      <c r="K2936" s="97">
        <v>131526.09400000001</v>
      </c>
      <c r="L2936" s="97">
        <v>225953.78099999999</v>
      </c>
      <c r="M2936" s="97">
        <v>531491.71169999999</v>
      </c>
      <c r="N2936" s="97">
        <v>725982.87670000002</v>
      </c>
      <c r="O2936" s="97">
        <v>53.279737179999998</v>
      </c>
      <c r="P2936" s="97">
        <v>-9.0272729500000004</v>
      </c>
    </row>
    <row r="2937" spans="1:16" x14ac:dyDescent="0.3">
      <c r="A2937" s="97" t="s">
        <v>13756</v>
      </c>
      <c r="B2937" s="97" t="s">
        <v>2839</v>
      </c>
      <c r="C2937" s="97"/>
      <c r="D2937" s="97" t="s">
        <v>8633</v>
      </c>
      <c r="E2937" s="97" t="s">
        <v>261</v>
      </c>
      <c r="F2937" s="97"/>
      <c r="G2937" s="97" t="s">
        <v>13757</v>
      </c>
      <c r="H2937" s="97" t="s">
        <v>262</v>
      </c>
      <c r="I2937" s="97" t="s">
        <v>13758</v>
      </c>
      <c r="J2937" s="97" t="s">
        <v>264</v>
      </c>
      <c r="K2937" s="97">
        <v>227173.31299999999</v>
      </c>
      <c r="L2937" s="97">
        <v>178441.641</v>
      </c>
      <c r="M2937" s="97">
        <v>627118.07079999999</v>
      </c>
      <c r="N2937" s="97">
        <v>678480.45909999998</v>
      </c>
      <c r="O2937" s="97">
        <v>52.856558239999998</v>
      </c>
      <c r="P2937" s="97">
        <v>-7.5973395750000003</v>
      </c>
    </row>
    <row r="2938" spans="1:16" x14ac:dyDescent="0.3">
      <c r="A2938" s="97" t="s">
        <v>13759</v>
      </c>
      <c r="B2938" s="97" t="s">
        <v>3986</v>
      </c>
      <c r="C2938" s="97"/>
      <c r="D2938" s="97" t="s">
        <v>13760</v>
      </c>
      <c r="E2938" s="97" t="s">
        <v>459</v>
      </c>
      <c r="F2938" s="97" t="s">
        <v>275</v>
      </c>
      <c r="G2938" s="97"/>
      <c r="H2938" s="97" t="s">
        <v>276</v>
      </c>
      <c r="I2938" s="97" t="s">
        <v>13761</v>
      </c>
      <c r="J2938" s="97" t="s">
        <v>278</v>
      </c>
      <c r="K2938" s="97">
        <v>204473.41899999999</v>
      </c>
      <c r="L2938" s="97">
        <v>241684.55499999999</v>
      </c>
      <c r="M2938" s="97">
        <v>604423.40520000004</v>
      </c>
      <c r="N2938" s="97">
        <v>741709.86990000005</v>
      </c>
      <c r="O2938" s="97">
        <v>53.425480129999997</v>
      </c>
      <c r="P2938" s="97">
        <v>-7.9334459859999997</v>
      </c>
    </row>
    <row r="2939" spans="1:16" x14ac:dyDescent="0.3">
      <c r="A2939" s="97" t="s">
        <v>13762</v>
      </c>
      <c r="B2939" s="97" t="s">
        <v>13763</v>
      </c>
      <c r="C2939" s="97"/>
      <c r="D2939" s="97" t="s">
        <v>13764</v>
      </c>
      <c r="E2939" s="97" t="s">
        <v>13765</v>
      </c>
      <c r="F2939" s="97" t="s">
        <v>13766</v>
      </c>
      <c r="G2939" s="97" t="s">
        <v>13617</v>
      </c>
      <c r="H2939" s="97" t="s">
        <v>138</v>
      </c>
      <c r="I2939" s="97" t="s">
        <v>13767</v>
      </c>
      <c r="J2939" s="97" t="s">
        <v>347</v>
      </c>
      <c r="K2939" s="97">
        <v>163071.66800000001</v>
      </c>
      <c r="L2939" s="97">
        <v>69667.354999999996</v>
      </c>
      <c r="M2939" s="97">
        <v>563029.64489999996</v>
      </c>
      <c r="N2939" s="97">
        <v>569729.94810000004</v>
      </c>
      <c r="O2939" s="97">
        <v>51.878520969999997</v>
      </c>
      <c r="P2939" s="97">
        <v>-8.5369607960000007</v>
      </c>
    </row>
    <row r="2940" spans="1:16" x14ac:dyDescent="0.3">
      <c r="A2940" s="97" t="s">
        <v>13768</v>
      </c>
      <c r="B2940" s="97" t="s">
        <v>13769</v>
      </c>
      <c r="C2940" s="97" t="s">
        <v>13770</v>
      </c>
      <c r="D2940" s="97" t="s">
        <v>4137</v>
      </c>
      <c r="E2940" s="97" t="s">
        <v>4115</v>
      </c>
      <c r="F2940" s="97" t="s">
        <v>611</v>
      </c>
      <c r="G2940" s="97"/>
      <c r="H2940" s="97" t="s">
        <v>612</v>
      </c>
      <c r="I2940" s="97" t="s">
        <v>13771</v>
      </c>
      <c r="J2940" s="97" t="s">
        <v>614</v>
      </c>
      <c r="K2940" s="97">
        <v>148738.5</v>
      </c>
      <c r="L2940" s="97">
        <v>179880.40599999999</v>
      </c>
      <c r="M2940" s="97">
        <v>548700.16110000003</v>
      </c>
      <c r="N2940" s="97">
        <v>679919.33589999995</v>
      </c>
      <c r="O2940" s="97">
        <v>52.86772895</v>
      </c>
      <c r="P2940" s="97">
        <v>-8.7619214220000003</v>
      </c>
    </row>
    <row r="2941" spans="1:16" x14ac:dyDescent="0.3">
      <c r="A2941" s="97" t="s">
        <v>13772</v>
      </c>
      <c r="B2941" s="97" t="s">
        <v>13773</v>
      </c>
      <c r="C2941" s="97"/>
      <c r="D2941" s="97" t="s">
        <v>3372</v>
      </c>
      <c r="E2941" s="97" t="s">
        <v>388</v>
      </c>
      <c r="F2941" s="97"/>
      <c r="G2941" s="97"/>
      <c r="H2941" s="97" t="s">
        <v>389</v>
      </c>
      <c r="I2941" s="97" t="s">
        <v>13774</v>
      </c>
      <c r="J2941" s="97" t="s">
        <v>391</v>
      </c>
      <c r="K2941" s="97">
        <v>205131.644</v>
      </c>
      <c r="L2941" s="97">
        <v>98460.29</v>
      </c>
      <c r="M2941" s="97">
        <v>605080.71920000005</v>
      </c>
      <c r="N2941" s="97">
        <v>598516.45429999998</v>
      </c>
      <c r="O2941" s="97">
        <v>52.13848368</v>
      </c>
      <c r="P2941" s="97">
        <v>-7.9257786010000002</v>
      </c>
    </row>
    <row r="2942" spans="1:16" x14ac:dyDescent="0.3">
      <c r="A2942" s="97" t="s">
        <v>13775</v>
      </c>
      <c r="B2942" s="97" t="s">
        <v>13776</v>
      </c>
      <c r="C2942" s="97" t="s">
        <v>13777</v>
      </c>
      <c r="D2942" s="97" t="s">
        <v>10723</v>
      </c>
      <c r="E2942" s="97" t="s">
        <v>138</v>
      </c>
      <c r="F2942" s="97"/>
      <c r="G2942" s="97"/>
      <c r="H2942" s="97" t="s">
        <v>138</v>
      </c>
      <c r="I2942" s="97" t="s">
        <v>13778</v>
      </c>
      <c r="J2942" s="97" t="s">
        <v>347</v>
      </c>
      <c r="K2942" s="97">
        <v>163628.09099999999</v>
      </c>
      <c r="L2942" s="97">
        <v>69671.163</v>
      </c>
      <c r="M2942" s="97">
        <v>563585.94810000004</v>
      </c>
      <c r="N2942" s="97">
        <v>569733.75230000005</v>
      </c>
      <c r="O2942" s="97">
        <v>51.878591759999999</v>
      </c>
      <c r="P2942" s="97">
        <v>-8.5288817730000002</v>
      </c>
    </row>
    <row r="2943" spans="1:16" x14ac:dyDescent="0.3">
      <c r="A2943" s="97" t="s">
        <v>13779</v>
      </c>
      <c r="B2943" s="97" t="s">
        <v>6355</v>
      </c>
      <c r="C2943" s="97" t="s">
        <v>12265</v>
      </c>
      <c r="D2943" s="97" t="s">
        <v>2450</v>
      </c>
      <c r="E2943" s="97" t="s">
        <v>2112</v>
      </c>
      <c r="F2943" s="97" t="s">
        <v>611</v>
      </c>
      <c r="G2943" s="97"/>
      <c r="H2943" s="97" t="s">
        <v>612</v>
      </c>
      <c r="I2943" s="97" t="s">
        <v>13780</v>
      </c>
      <c r="J2943" s="97" t="s">
        <v>614</v>
      </c>
      <c r="K2943" s="97">
        <v>88674.410999999993</v>
      </c>
      <c r="L2943" s="97">
        <v>159838.519</v>
      </c>
      <c r="M2943" s="97">
        <v>488648.90350000001</v>
      </c>
      <c r="N2943" s="97">
        <v>659882.09259999997</v>
      </c>
      <c r="O2943" s="97">
        <v>52.67864393</v>
      </c>
      <c r="P2943" s="97">
        <v>-9.6467180890000002</v>
      </c>
    </row>
    <row r="2944" spans="1:16" x14ac:dyDescent="0.3">
      <c r="A2944" s="97" t="s">
        <v>13781</v>
      </c>
      <c r="B2944" s="97" t="s">
        <v>13782</v>
      </c>
      <c r="C2944" s="97"/>
      <c r="D2944" s="97" t="s">
        <v>6420</v>
      </c>
      <c r="E2944" s="97" t="s">
        <v>1394</v>
      </c>
      <c r="F2944" s="97"/>
      <c r="G2944" s="97"/>
      <c r="H2944" s="97" t="s">
        <v>334</v>
      </c>
      <c r="I2944" s="97" t="s">
        <v>13783</v>
      </c>
      <c r="J2944" s="97" t="s">
        <v>336</v>
      </c>
      <c r="K2944" s="97">
        <v>181301.53099999999</v>
      </c>
      <c r="L2944" s="97">
        <v>355312.125</v>
      </c>
      <c r="M2944" s="97">
        <v>581257.11540000001</v>
      </c>
      <c r="N2944" s="97">
        <v>855313.08059999999</v>
      </c>
      <c r="O2944" s="97">
        <v>54.445995779999997</v>
      </c>
      <c r="P2944" s="97">
        <v>-8.2889697229999992</v>
      </c>
    </row>
    <row r="2945" spans="1:16" x14ac:dyDescent="0.3">
      <c r="A2945" s="97" t="s">
        <v>13784</v>
      </c>
      <c r="B2945" s="97" t="s">
        <v>13785</v>
      </c>
      <c r="C2945" s="97" t="s">
        <v>13786</v>
      </c>
      <c r="D2945" s="97" t="s">
        <v>13787</v>
      </c>
      <c r="E2945" s="97" t="s">
        <v>13788</v>
      </c>
      <c r="F2945" s="97" t="s">
        <v>13789</v>
      </c>
      <c r="G2945" s="97" t="s">
        <v>13790</v>
      </c>
      <c r="H2945" s="97" t="s">
        <v>290</v>
      </c>
      <c r="I2945" s="97" t="s">
        <v>13791</v>
      </c>
      <c r="J2945" s="97" t="s">
        <v>292</v>
      </c>
      <c r="K2945" s="97">
        <v>323200.18800000002</v>
      </c>
      <c r="L2945" s="97">
        <v>172775.06299999999</v>
      </c>
      <c r="M2945" s="97">
        <v>723124.23239999998</v>
      </c>
      <c r="N2945" s="97">
        <v>672814.58979999996</v>
      </c>
      <c r="O2945" s="97">
        <v>52.792274579999997</v>
      </c>
      <c r="P2945" s="97">
        <v>-6.1744174230000004</v>
      </c>
    </row>
    <row r="2946" spans="1:16" x14ac:dyDescent="0.3">
      <c r="A2946" s="97" t="s">
        <v>13792</v>
      </c>
      <c r="B2946" s="97" t="s">
        <v>13793</v>
      </c>
      <c r="C2946" s="97" t="s">
        <v>13793</v>
      </c>
      <c r="D2946" s="97" t="s">
        <v>13033</v>
      </c>
      <c r="E2946" s="97" t="s">
        <v>269</v>
      </c>
      <c r="F2946" s="97" t="s">
        <v>13794</v>
      </c>
      <c r="G2946" s="97"/>
      <c r="H2946" s="97" t="s">
        <v>262</v>
      </c>
      <c r="I2946" s="97" t="s">
        <v>13795</v>
      </c>
      <c r="J2946" s="97" t="s">
        <v>264</v>
      </c>
      <c r="K2946" s="97">
        <v>248048.2</v>
      </c>
      <c r="L2946" s="97">
        <v>197859.4</v>
      </c>
      <c r="M2946" s="97">
        <v>647988.56519999995</v>
      </c>
      <c r="N2946" s="97">
        <v>697893.92350000003</v>
      </c>
      <c r="O2946" s="97">
        <v>53.029568859999998</v>
      </c>
      <c r="P2946" s="97">
        <v>-7.2845940880000004</v>
      </c>
    </row>
    <row r="2947" spans="1:16" x14ac:dyDescent="0.3">
      <c r="A2947" s="97" t="s">
        <v>13796</v>
      </c>
      <c r="B2947" s="97" t="s">
        <v>13797</v>
      </c>
      <c r="C2947" s="97" t="s">
        <v>13797</v>
      </c>
      <c r="D2947" s="97" t="s">
        <v>13798</v>
      </c>
      <c r="E2947" s="97" t="s">
        <v>13799</v>
      </c>
      <c r="F2947" s="97" t="s">
        <v>6130</v>
      </c>
      <c r="G2947" s="97"/>
      <c r="H2947" s="97" t="s">
        <v>247</v>
      </c>
      <c r="I2947" s="97" t="s">
        <v>13800</v>
      </c>
      <c r="J2947" s="97" t="s">
        <v>249</v>
      </c>
      <c r="K2947" s="97">
        <v>301541.25</v>
      </c>
      <c r="L2947" s="97">
        <v>241610.09400000001</v>
      </c>
      <c r="M2947" s="97">
        <v>701470.32550000004</v>
      </c>
      <c r="N2947" s="97">
        <v>741634.90729999996</v>
      </c>
      <c r="O2947" s="97">
        <v>53.415070540000002</v>
      </c>
      <c r="P2947" s="97">
        <v>-6.4736106810000003</v>
      </c>
    </row>
    <row r="2948" spans="1:16" x14ac:dyDescent="0.3">
      <c r="A2948" s="97" t="s">
        <v>13801</v>
      </c>
      <c r="B2948" s="97" t="s">
        <v>13802</v>
      </c>
      <c r="C2948" s="97" t="s">
        <v>13803</v>
      </c>
      <c r="D2948" s="97" t="s">
        <v>13804</v>
      </c>
      <c r="E2948" s="97" t="s">
        <v>13805</v>
      </c>
      <c r="F2948" s="97" t="s">
        <v>13806</v>
      </c>
      <c r="G2948" s="97"/>
      <c r="H2948" s="97" t="s">
        <v>232</v>
      </c>
      <c r="I2948" s="97" t="s">
        <v>13807</v>
      </c>
      <c r="J2948" s="97" t="s">
        <v>234</v>
      </c>
      <c r="K2948" s="97">
        <v>213212.016</v>
      </c>
      <c r="L2948" s="97">
        <v>273972.06300000002</v>
      </c>
      <c r="M2948" s="97">
        <v>613160.29209999996</v>
      </c>
      <c r="N2948" s="97">
        <v>773990.37479999999</v>
      </c>
      <c r="O2948" s="97">
        <v>53.715424390000003</v>
      </c>
      <c r="P2948" s="97">
        <v>-7.8006326789999996</v>
      </c>
    </row>
    <row r="2949" spans="1:16" x14ac:dyDescent="0.3">
      <c r="A2949" s="97" t="s">
        <v>13808</v>
      </c>
      <c r="B2949" s="97" t="s">
        <v>13809</v>
      </c>
      <c r="C2949" s="97"/>
      <c r="D2949" s="97" t="s">
        <v>13810</v>
      </c>
      <c r="E2949" s="97" t="s">
        <v>13811</v>
      </c>
      <c r="F2949" s="97" t="s">
        <v>13812</v>
      </c>
      <c r="G2949" s="97" t="s">
        <v>674</v>
      </c>
      <c r="H2949" s="97" t="s">
        <v>466</v>
      </c>
      <c r="I2949" s="97" t="s">
        <v>13813</v>
      </c>
      <c r="J2949" s="97" t="s">
        <v>468</v>
      </c>
      <c r="K2949" s="97">
        <v>123816.102</v>
      </c>
      <c r="L2949" s="97">
        <v>320854.40600000002</v>
      </c>
      <c r="M2949" s="97">
        <v>523783.88939999999</v>
      </c>
      <c r="N2949" s="97">
        <v>820863.09270000004</v>
      </c>
      <c r="O2949" s="97">
        <v>54.131142660000002</v>
      </c>
      <c r="P2949" s="97">
        <v>-9.1661629019999999</v>
      </c>
    </row>
    <row r="2950" spans="1:16" x14ac:dyDescent="0.3">
      <c r="A2950" s="97" t="s">
        <v>13814</v>
      </c>
      <c r="B2950" s="97" t="s">
        <v>13815</v>
      </c>
      <c r="C2950" s="97" t="s">
        <v>13816</v>
      </c>
      <c r="D2950" s="97" t="s">
        <v>13817</v>
      </c>
      <c r="E2950" s="97" t="s">
        <v>13818</v>
      </c>
      <c r="F2950" s="97" t="s">
        <v>5402</v>
      </c>
      <c r="G2950" s="97" t="s">
        <v>13819</v>
      </c>
      <c r="H2950" s="97" t="s">
        <v>159</v>
      </c>
      <c r="I2950" s="97" t="s">
        <v>13820</v>
      </c>
      <c r="J2950" s="97" t="s">
        <v>161</v>
      </c>
      <c r="K2950" s="97">
        <v>239149.43799999999</v>
      </c>
      <c r="L2950" s="97">
        <v>121469.719</v>
      </c>
      <c r="M2950" s="97">
        <v>639091.31099999999</v>
      </c>
      <c r="N2950" s="97">
        <v>621520.74470000004</v>
      </c>
      <c r="O2950" s="97">
        <v>52.343890879999996</v>
      </c>
      <c r="P2950" s="97">
        <v>-7.4262917159999997</v>
      </c>
    </row>
    <row r="2951" spans="1:16" x14ac:dyDescent="0.3">
      <c r="A2951" s="97" t="s">
        <v>13821</v>
      </c>
      <c r="B2951" s="97" t="s">
        <v>13822</v>
      </c>
      <c r="C2951" s="97" t="s">
        <v>13823</v>
      </c>
      <c r="D2951" s="97" t="s">
        <v>10946</v>
      </c>
      <c r="E2951" s="97" t="s">
        <v>729</v>
      </c>
      <c r="F2951" s="97" t="s">
        <v>611</v>
      </c>
      <c r="G2951" s="97"/>
      <c r="H2951" s="97" t="s">
        <v>612</v>
      </c>
      <c r="I2951" s="97" t="s">
        <v>13824</v>
      </c>
      <c r="J2951" s="97" t="s">
        <v>614</v>
      </c>
      <c r="K2951" s="97">
        <v>133830.973</v>
      </c>
      <c r="L2951" s="97">
        <v>179109.34</v>
      </c>
      <c r="M2951" s="97">
        <v>533795.84149999998</v>
      </c>
      <c r="N2951" s="97">
        <v>679148.51659999997</v>
      </c>
      <c r="O2951" s="97">
        <v>52.859175749999999</v>
      </c>
      <c r="P2951" s="97">
        <v>-8.983096948</v>
      </c>
    </row>
    <row r="2952" spans="1:16" x14ac:dyDescent="0.3">
      <c r="A2952" s="97" t="s">
        <v>13825</v>
      </c>
      <c r="B2952" s="97" t="s">
        <v>13826</v>
      </c>
      <c r="C2952" s="97" t="s">
        <v>13827</v>
      </c>
      <c r="D2952" s="97" t="s">
        <v>13828</v>
      </c>
      <c r="E2952" s="97" t="s">
        <v>506</v>
      </c>
      <c r="F2952" s="97" t="s">
        <v>202</v>
      </c>
      <c r="G2952" s="97"/>
      <c r="H2952" s="97" t="s">
        <v>203</v>
      </c>
      <c r="I2952" s="97" t="s">
        <v>13829</v>
      </c>
      <c r="J2952" s="97" t="s">
        <v>205</v>
      </c>
      <c r="K2952" s="97">
        <v>288410.3</v>
      </c>
      <c r="L2952" s="97">
        <v>216444.9</v>
      </c>
      <c r="M2952" s="97">
        <v>688342.07010000001</v>
      </c>
      <c r="N2952" s="97">
        <v>716475.20449999999</v>
      </c>
      <c r="O2952" s="97">
        <v>53.191381479999997</v>
      </c>
      <c r="P2952" s="97">
        <v>-6.6780339780000002</v>
      </c>
    </row>
    <row r="2953" spans="1:16" x14ac:dyDescent="0.3">
      <c r="A2953" s="97" t="s">
        <v>13830</v>
      </c>
      <c r="B2953" s="97" t="s">
        <v>13831</v>
      </c>
      <c r="C2953" s="97" t="s">
        <v>13832</v>
      </c>
      <c r="D2953" s="97" t="s">
        <v>13833</v>
      </c>
      <c r="E2953" s="97" t="s">
        <v>137</v>
      </c>
      <c r="F2953" s="97"/>
      <c r="G2953" s="97"/>
      <c r="H2953" s="97" t="s">
        <v>138</v>
      </c>
      <c r="I2953" s="97" t="s">
        <v>13834</v>
      </c>
      <c r="J2953" s="97" t="s">
        <v>140</v>
      </c>
      <c r="K2953" s="97">
        <v>92780.625</v>
      </c>
      <c r="L2953" s="97">
        <v>31767.875</v>
      </c>
      <c r="M2953" s="97">
        <v>492753.53100000002</v>
      </c>
      <c r="N2953" s="97">
        <v>531839.01540000003</v>
      </c>
      <c r="O2953" s="97">
        <v>51.528945309999997</v>
      </c>
      <c r="P2953" s="97">
        <v>-9.5457360839999996</v>
      </c>
    </row>
    <row r="2954" spans="1:16" x14ac:dyDescent="0.3">
      <c r="A2954" s="97" t="s">
        <v>13835</v>
      </c>
      <c r="B2954" s="97" t="s">
        <v>13836</v>
      </c>
      <c r="C2954" s="97" t="s">
        <v>13837</v>
      </c>
      <c r="D2954" s="97" t="s">
        <v>2370</v>
      </c>
      <c r="E2954" s="97" t="s">
        <v>1135</v>
      </c>
      <c r="F2954" s="97"/>
      <c r="G2954" s="97"/>
      <c r="H2954" s="97" t="s">
        <v>466</v>
      </c>
      <c r="I2954" s="97" t="s">
        <v>13838</v>
      </c>
      <c r="J2954" s="97" t="s">
        <v>468</v>
      </c>
      <c r="K2954" s="97">
        <v>119585.183</v>
      </c>
      <c r="L2954" s="97">
        <v>264325.837</v>
      </c>
      <c r="M2954" s="97">
        <v>519553.5797</v>
      </c>
      <c r="N2954" s="97">
        <v>764346.72820000001</v>
      </c>
      <c r="O2954" s="97">
        <v>53.62275108</v>
      </c>
      <c r="P2954" s="97">
        <v>-9.2160504910000007</v>
      </c>
    </row>
    <row r="2955" spans="1:16" x14ac:dyDescent="0.3">
      <c r="A2955" s="97" t="s">
        <v>13839</v>
      </c>
      <c r="B2955" s="97" t="s">
        <v>13150</v>
      </c>
      <c r="C2955" s="97" t="s">
        <v>13840</v>
      </c>
      <c r="D2955" s="97" t="s">
        <v>13841</v>
      </c>
      <c r="E2955" s="97" t="s">
        <v>1666</v>
      </c>
      <c r="F2955" s="97"/>
      <c r="G2955" s="97"/>
      <c r="H2955" s="97" t="s">
        <v>175</v>
      </c>
      <c r="I2955" s="97" t="s">
        <v>13842</v>
      </c>
      <c r="J2955" s="97" t="s">
        <v>198</v>
      </c>
      <c r="K2955" s="97">
        <v>314786.42099999997</v>
      </c>
      <c r="L2955" s="97">
        <v>235975.649</v>
      </c>
      <c r="M2955" s="97">
        <v>714712.61329999997</v>
      </c>
      <c r="N2955" s="97">
        <v>736001.60580000002</v>
      </c>
      <c r="O2955" s="97">
        <v>53.361756399999997</v>
      </c>
      <c r="P2955" s="97">
        <v>-6.276549589</v>
      </c>
    </row>
    <row r="2956" spans="1:16" x14ac:dyDescent="0.3">
      <c r="A2956" s="97" t="s">
        <v>13843</v>
      </c>
      <c r="B2956" s="97" t="s">
        <v>13844</v>
      </c>
      <c r="C2956" s="97" t="s">
        <v>13845</v>
      </c>
      <c r="D2956" s="97" t="s">
        <v>13846</v>
      </c>
      <c r="E2956" s="97" t="s">
        <v>10053</v>
      </c>
      <c r="F2956" s="97"/>
      <c r="G2956" s="97"/>
      <c r="H2956" s="97" t="s">
        <v>175</v>
      </c>
      <c r="I2956" s="97" t="s">
        <v>13847</v>
      </c>
      <c r="J2956" s="97" t="s">
        <v>198</v>
      </c>
      <c r="K2956" s="97">
        <v>308371.5</v>
      </c>
      <c r="L2956" s="97">
        <v>233046.06299999999</v>
      </c>
      <c r="M2956" s="97">
        <v>708299.05859999999</v>
      </c>
      <c r="N2956" s="97">
        <v>733072.68500000006</v>
      </c>
      <c r="O2956" s="97">
        <v>53.336797169999997</v>
      </c>
      <c r="P2956" s="97">
        <v>-6.3738652699999996</v>
      </c>
    </row>
    <row r="2957" spans="1:16" x14ac:dyDescent="0.3">
      <c r="A2957" s="97" t="s">
        <v>13848</v>
      </c>
      <c r="B2957" s="97" t="s">
        <v>13849</v>
      </c>
      <c r="C2957" s="97" t="s">
        <v>13850</v>
      </c>
      <c r="D2957" s="97" t="s">
        <v>13851</v>
      </c>
      <c r="E2957" s="97" t="s">
        <v>6277</v>
      </c>
      <c r="F2957" s="97"/>
      <c r="G2957" s="97"/>
      <c r="H2957" s="97" t="s">
        <v>540</v>
      </c>
      <c r="I2957" s="97" t="s">
        <v>13852</v>
      </c>
      <c r="J2957" s="97" t="s">
        <v>542</v>
      </c>
      <c r="K2957" s="97">
        <v>141522.21900000001</v>
      </c>
      <c r="L2957" s="97">
        <v>135904.54699999999</v>
      </c>
      <c r="M2957" s="97">
        <v>541485.19669999997</v>
      </c>
      <c r="N2957" s="97">
        <v>635952.99</v>
      </c>
      <c r="O2957" s="97">
        <v>52.471870670000001</v>
      </c>
      <c r="P2957" s="97">
        <v>-8.8612631650000004</v>
      </c>
    </row>
    <row r="2958" spans="1:16" x14ac:dyDescent="0.3">
      <c r="A2958" s="97" t="s">
        <v>13853</v>
      </c>
      <c r="B2958" s="97" t="s">
        <v>13854</v>
      </c>
      <c r="C2958" s="97" t="s">
        <v>13855</v>
      </c>
      <c r="D2958" s="97" t="s">
        <v>13856</v>
      </c>
      <c r="E2958" s="97" t="s">
        <v>13075</v>
      </c>
      <c r="F2958" s="97" t="s">
        <v>11852</v>
      </c>
      <c r="G2958" s="97"/>
      <c r="H2958" s="97" t="s">
        <v>175</v>
      </c>
      <c r="I2958" s="97" t="s">
        <v>13857</v>
      </c>
      <c r="J2958" s="97" t="s">
        <v>177</v>
      </c>
      <c r="K2958" s="97">
        <v>316505.21899999998</v>
      </c>
      <c r="L2958" s="97">
        <v>248220.391</v>
      </c>
      <c r="M2958" s="97">
        <v>716431.10620000004</v>
      </c>
      <c r="N2958" s="97">
        <v>748243.70070000004</v>
      </c>
      <c r="O2958" s="97">
        <v>53.471346959999998</v>
      </c>
      <c r="P2958" s="97">
        <v>-6.2462241870000001</v>
      </c>
    </row>
    <row r="2959" spans="1:16" x14ac:dyDescent="0.3">
      <c r="A2959" s="97" t="s">
        <v>96</v>
      </c>
      <c r="B2959" s="97" t="s">
        <v>13858</v>
      </c>
      <c r="C2959" s="97" t="s">
        <v>13858</v>
      </c>
      <c r="D2959" s="97" t="s">
        <v>13859</v>
      </c>
      <c r="E2959" s="97" t="s">
        <v>13860</v>
      </c>
      <c r="F2959" s="97" t="s">
        <v>13861</v>
      </c>
      <c r="G2959" s="97"/>
      <c r="H2959" s="97" t="s">
        <v>437</v>
      </c>
      <c r="I2959" s="97" t="s">
        <v>13862</v>
      </c>
      <c r="J2959" s="97" t="s">
        <v>439</v>
      </c>
      <c r="K2959" s="97">
        <v>193826.03099999999</v>
      </c>
      <c r="L2959" s="97">
        <v>377198.53100000002</v>
      </c>
      <c r="M2959" s="97">
        <v>593779.0331</v>
      </c>
      <c r="N2959" s="97">
        <v>877194.70420000004</v>
      </c>
      <c r="O2959" s="97">
        <v>54.642912029999998</v>
      </c>
      <c r="P2959" s="97">
        <v>-8.0963750280000006</v>
      </c>
    </row>
    <row r="2960" spans="1:16" x14ac:dyDescent="0.3">
      <c r="A2960" s="97" t="s">
        <v>13863</v>
      </c>
      <c r="B2960" s="97" t="s">
        <v>13864</v>
      </c>
      <c r="C2960" s="97" t="s">
        <v>13865</v>
      </c>
      <c r="D2960" s="97" t="s">
        <v>13866</v>
      </c>
      <c r="E2960" s="97" t="s">
        <v>13867</v>
      </c>
      <c r="F2960" s="97"/>
      <c r="G2960" s="97"/>
      <c r="H2960" s="97" t="s">
        <v>437</v>
      </c>
      <c r="I2960" s="97" t="s">
        <v>13868</v>
      </c>
      <c r="J2960" s="97" t="s">
        <v>439</v>
      </c>
      <c r="K2960" s="97">
        <v>234471.90100000001</v>
      </c>
      <c r="L2960" s="97">
        <v>432408.44400000002</v>
      </c>
      <c r="M2960" s="97">
        <v>634416.43889999995</v>
      </c>
      <c r="N2960" s="97">
        <v>932392.50639999995</v>
      </c>
      <c r="O2960" s="97">
        <v>55.137685840000003</v>
      </c>
      <c r="P2960" s="97">
        <v>-7.4602443489999999</v>
      </c>
    </row>
    <row r="2961" spans="1:16" x14ac:dyDescent="0.3">
      <c r="A2961" s="97" t="s">
        <v>13869</v>
      </c>
      <c r="B2961" s="97" t="s">
        <v>13870</v>
      </c>
      <c r="C2961" s="97" t="s">
        <v>13871</v>
      </c>
      <c r="D2961" s="97" t="s">
        <v>13872</v>
      </c>
      <c r="E2961" s="97" t="s">
        <v>173</v>
      </c>
      <c r="F2961" s="97" t="s">
        <v>174</v>
      </c>
      <c r="G2961" s="97"/>
      <c r="H2961" s="97" t="s">
        <v>175</v>
      </c>
      <c r="I2961" s="97" t="s">
        <v>13873</v>
      </c>
      <c r="J2961" s="97" t="s">
        <v>177</v>
      </c>
      <c r="K2961" s="97">
        <v>308997.43800000002</v>
      </c>
      <c r="L2961" s="97">
        <v>237865.32800000001</v>
      </c>
      <c r="M2961" s="97">
        <v>708924.88740000001</v>
      </c>
      <c r="N2961" s="97">
        <v>737890.90839999996</v>
      </c>
      <c r="O2961" s="97">
        <v>53.379952029999998</v>
      </c>
      <c r="P2961" s="97">
        <v>-6.3628140569999996</v>
      </c>
    </row>
    <row r="2962" spans="1:16" x14ac:dyDescent="0.3">
      <c r="A2962" s="97" t="s">
        <v>13874</v>
      </c>
      <c r="B2962" s="97" t="s">
        <v>13875</v>
      </c>
      <c r="C2962" s="97" t="s">
        <v>13875</v>
      </c>
      <c r="D2962" s="97" t="s">
        <v>13876</v>
      </c>
      <c r="E2962" s="97" t="s">
        <v>1197</v>
      </c>
      <c r="F2962" s="97" t="s">
        <v>593</v>
      </c>
      <c r="G2962" s="97"/>
      <c r="H2962" s="97" t="s">
        <v>594</v>
      </c>
      <c r="I2962" s="97" t="s">
        <v>13877</v>
      </c>
      <c r="J2962" s="97" t="s">
        <v>596</v>
      </c>
      <c r="K2962" s="97">
        <v>233571.951</v>
      </c>
      <c r="L2962" s="97">
        <v>224453.245</v>
      </c>
      <c r="M2962" s="97">
        <v>633515.57660000003</v>
      </c>
      <c r="N2962" s="97">
        <v>724482.11670000001</v>
      </c>
      <c r="O2962" s="97">
        <v>53.269615690000002</v>
      </c>
      <c r="P2962" s="97">
        <v>-7.49756277</v>
      </c>
    </row>
    <row r="2963" spans="1:16" x14ac:dyDescent="0.3">
      <c r="A2963" s="97" t="s">
        <v>13878</v>
      </c>
      <c r="B2963" s="97" t="s">
        <v>13879</v>
      </c>
      <c r="C2963" s="97"/>
      <c r="D2963" s="97" t="s">
        <v>13880</v>
      </c>
      <c r="E2963" s="97" t="s">
        <v>269</v>
      </c>
      <c r="F2963" s="97" t="s">
        <v>261</v>
      </c>
      <c r="G2963" s="97"/>
      <c r="H2963" s="97" t="s">
        <v>262</v>
      </c>
      <c r="I2963" s="97" t="s">
        <v>13881</v>
      </c>
      <c r="J2963" s="97" t="s">
        <v>264</v>
      </c>
      <c r="K2963" s="97">
        <v>248694.34400000001</v>
      </c>
      <c r="L2963" s="97">
        <v>198314.57800000001</v>
      </c>
      <c r="M2963" s="97">
        <v>648634.57239999995</v>
      </c>
      <c r="N2963" s="97">
        <v>698349</v>
      </c>
      <c r="O2963" s="97">
        <v>53.033600190000001</v>
      </c>
      <c r="P2963" s="97">
        <v>-7.2748957570000004</v>
      </c>
    </row>
    <row r="2964" spans="1:16" x14ac:dyDescent="0.3">
      <c r="A2964" s="97" t="s">
        <v>13882</v>
      </c>
      <c r="B2964" s="97" t="s">
        <v>13883</v>
      </c>
      <c r="C2964" s="97"/>
      <c r="D2964" s="97" t="s">
        <v>3486</v>
      </c>
      <c r="E2964" s="97" t="s">
        <v>898</v>
      </c>
      <c r="F2964" s="97"/>
      <c r="G2964" s="97"/>
      <c r="H2964" s="97" t="s">
        <v>232</v>
      </c>
      <c r="I2964" s="97" t="s">
        <v>13884</v>
      </c>
      <c r="J2964" s="97" t="s">
        <v>234</v>
      </c>
      <c r="K2964" s="97">
        <v>233609.67199999999</v>
      </c>
      <c r="L2964" s="97">
        <v>281280.34399999998</v>
      </c>
      <c r="M2964" s="97">
        <v>633553.59279999998</v>
      </c>
      <c r="N2964" s="97">
        <v>781296.97239999997</v>
      </c>
      <c r="O2964" s="97">
        <v>53.780168949999997</v>
      </c>
      <c r="P2964" s="97">
        <v>-7.4909076079999997</v>
      </c>
    </row>
    <row r="2965" spans="1:16" x14ac:dyDescent="0.3">
      <c r="A2965" s="97" t="s">
        <v>13885</v>
      </c>
      <c r="B2965" s="97" t="s">
        <v>13886</v>
      </c>
      <c r="C2965" s="97" t="s">
        <v>13886</v>
      </c>
      <c r="D2965" s="97" t="s">
        <v>1990</v>
      </c>
      <c r="E2965" s="97" t="s">
        <v>586</v>
      </c>
      <c r="F2965" s="97"/>
      <c r="G2965" s="97"/>
      <c r="H2965" s="97" t="s">
        <v>540</v>
      </c>
      <c r="I2965" s="97" t="s">
        <v>13887</v>
      </c>
      <c r="J2965" s="97" t="s">
        <v>542</v>
      </c>
      <c r="K2965" s="97">
        <v>113076.61</v>
      </c>
      <c r="L2965" s="97">
        <v>146939.73699999999</v>
      </c>
      <c r="M2965" s="97">
        <v>513045.77519999997</v>
      </c>
      <c r="N2965" s="97">
        <v>646985.95700000005</v>
      </c>
      <c r="O2965" s="97">
        <v>52.567224899999999</v>
      </c>
      <c r="P2965" s="97">
        <v>-9.2826445040000003</v>
      </c>
    </row>
    <row r="2966" spans="1:16" x14ac:dyDescent="0.3">
      <c r="A2966" s="97" t="s">
        <v>13888</v>
      </c>
      <c r="B2966" s="97" t="s">
        <v>13889</v>
      </c>
      <c r="C2966" s="97" t="s">
        <v>13889</v>
      </c>
      <c r="D2966" s="97" t="s">
        <v>13890</v>
      </c>
      <c r="E2966" s="97" t="s">
        <v>736</v>
      </c>
      <c r="F2966" s="97"/>
      <c r="G2966" s="97"/>
      <c r="H2966" s="97" t="s">
        <v>175</v>
      </c>
      <c r="I2966" s="97" t="s">
        <v>13891</v>
      </c>
      <c r="J2966" s="97" t="s">
        <v>198</v>
      </c>
      <c r="K2966" s="97">
        <v>317473.375</v>
      </c>
      <c r="L2966" s="97">
        <v>232997.59400000001</v>
      </c>
      <c r="M2966" s="97">
        <v>717398.97270000004</v>
      </c>
      <c r="N2966" s="97">
        <v>733024.17810000002</v>
      </c>
      <c r="O2966" s="97">
        <v>53.334421720000002</v>
      </c>
      <c r="P2966" s="97">
        <v>-6.2373141150000002</v>
      </c>
    </row>
    <row r="2967" spans="1:16" x14ac:dyDescent="0.3">
      <c r="A2967" s="97" t="s">
        <v>13892</v>
      </c>
      <c r="B2967" s="97" t="s">
        <v>13893</v>
      </c>
      <c r="C2967" s="97" t="s">
        <v>13893</v>
      </c>
      <c r="D2967" s="97" t="s">
        <v>13894</v>
      </c>
      <c r="E2967" s="97" t="s">
        <v>1271</v>
      </c>
      <c r="F2967" s="97"/>
      <c r="G2967" s="97"/>
      <c r="H2967" s="97" t="s">
        <v>175</v>
      </c>
      <c r="I2967" s="97" t="s">
        <v>13895</v>
      </c>
      <c r="J2967" s="97" t="s">
        <v>198</v>
      </c>
      <c r="K2967" s="97">
        <v>314978.65600000002</v>
      </c>
      <c r="L2967" s="97">
        <v>234040.21900000001</v>
      </c>
      <c r="M2967" s="97">
        <v>714904.79669999995</v>
      </c>
      <c r="N2967" s="97">
        <v>734066.59169999999</v>
      </c>
      <c r="O2967" s="97">
        <v>53.344332770000001</v>
      </c>
      <c r="P2967" s="97">
        <v>-6.2743660180000003</v>
      </c>
    </row>
    <row r="2968" spans="1:16" x14ac:dyDescent="0.3">
      <c r="A2968" s="97" t="s">
        <v>13896</v>
      </c>
      <c r="B2968" s="97" t="s">
        <v>13897</v>
      </c>
      <c r="C2968" s="97" t="s">
        <v>13897</v>
      </c>
      <c r="D2968" s="97" t="s">
        <v>13898</v>
      </c>
      <c r="E2968" s="97" t="s">
        <v>137</v>
      </c>
      <c r="F2968" s="97"/>
      <c r="G2968" s="97"/>
      <c r="H2968" s="97" t="s">
        <v>138</v>
      </c>
      <c r="I2968" s="97" t="s">
        <v>13899</v>
      </c>
      <c r="J2968" s="97" t="s">
        <v>140</v>
      </c>
      <c r="K2968" s="97">
        <v>176553.1</v>
      </c>
      <c r="L2968" s="97">
        <v>68094.899999999994</v>
      </c>
      <c r="M2968" s="97">
        <v>576508.16520000005</v>
      </c>
      <c r="N2968" s="97">
        <v>568157.75859999994</v>
      </c>
      <c r="O2968" s="97">
        <v>51.865118989999999</v>
      </c>
      <c r="P2968" s="97">
        <v>-8.3410954299999993</v>
      </c>
    </row>
    <row r="2969" spans="1:16" x14ac:dyDescent="0.3">
      <c r="A2969" s="97" t="s">
        <v>13900</v>
      </c>
      <c r="B2969" s="97" t="s">
        <v>13901</v>
      </c>
      <c r="C2969" s="97" t="s">
        <v>13902</v>
      </c>
      <c r="D2969" s="97" t="s">
        <v>13903</v>
      </c>
      <c r="E2969" s="97" t="s">
        <v>288</v>
      </c>
      <c r="F2969" s="97" t="s">
        <v>138</v>
      </c>
      <c r="G2969" s="97"/>
      <c r="H2969" s="97" t="s">
        <v>138</v>
      </c>
      <c r="I2969" s="97" t="s">
        <v>13904</v>
      </c>
      <c r="J2969" s="97" t="s">
        <v>347</v>
      </c>
      <c r="K2969" s="97">
        <v>168561.93799999999</v>
      </c>
      <c r="L2969" s="97">
        <v>68140.641000000003</v>
      </c>
      <c r="M2969" s="97">
        <v>568518.7243</v>
      </c>
      <c r="N2969" s="97">
        <v>568203.5331</v>
      </c>
      <c r="O2969" s="97">
        <v>51.865136980000003</v>
      </c>
      <c r="P2969" s="97">
        <v>-8.4571007579999993</v>
      </c>
    </row>
    <row r="2970" spans="1:16" x14ac:dyDescent="0.3">
      <c r="A2970" s="97" t="s">
        <v>13905</v>
      </c>
      <c r="B2970" s="97" t="s">
        <v>13906</v>
      </c>
      <c r="C2970" s="97" t="s">
        <v>13906</v>
      </c>
      <c r="D2970" s="97" t="s">
        <v>13907</v>
      </c>
      <c r="E2970" s="97" t="s">
        <v>13908</v>
      </c>
      <c r="F2970" s="97" t="s">
        <v>13909</v>
      </c>
      <c r="G2970" s="97"/>
      <c r="H2970" s="97" t="s">
        <v>138</v>
      </c>
      <c r="I2970" s="97" t="s">
        <v>13910</v>
      </c>
      <c r="J2970" s="97" t="s">
        <v>140</v>
      </c>
      <c r="K2970" s="97">
        <v>188127.986</v>
      </c>
      <c r="L2970" s="97">
        <v>73009.361999999994</v>
      </c>
      <c r="M2970" s="97">
        <v>588080.58539999998</v>
      </c>
      <c r="N2970" s="97">
        <v>573071.09950000001</v>
      </c>
      <c r="O2970" s="97">
        <v>51.909652700000002</v>
      </c>
      <c r="P2970" s="97">
        <v>-8.1732377960000004</v>
      </c>
    </row>
    <row r="2971" spans="1:16" x14ac:dyDescent="0.3">
      <c r="A2971" s="97" t="s">
        <v>13911</v>
      </c>
      <c r="B2971" s="97" t="s">
        <v>13912</v>
      </c>
      <c r="C2971" s="97" t="s">
        <v>13913</v>
      </c>
      <c r="D2971" s="97" t="s">
        <v>13914</v>
      </c>
      <c r="E2971" s="97" t="s">
        <v>307</v>
      </c>
      <c r="F2971" s="97"/>
      <c r="G2971" s="97"/>
      <c r="H2971" s="97" t="s">
        <v>307</v>
      </c>
      <c r="I2971" s="97" t="s">
        <v>13915</v>
      </c>
      <c r="J2971" s="97" t="s">
        <v>315</v>
      </c>
      <c r="K2971" s="97">
        <v>126381.4</v>
      </c>
      <c r="L2971" s="97">
        <v>224683.8</v>
      </c>
      <c r="M2971" s="97">
        <v>526348.11930000002</v>
      </c>
      <c r="N2971" s="97">
        <v>724713.19700000004</v>
      </c>
      <c r="O2971" s="97">
        <v>53.267639420000002</v>
      </c>
      <c r="P2971" s="97">
        <v>-9.1040912830000007</v>
      </c>
    </row>
    <row r="2972" spans="1:16" x14ac:dyDescent="0.3">
      <c r="A2972" s="97" t="s">
        <v>13916</v>
      </c>
      <c r="B2972" s="97" t="s">
        <v>13917</v>
      </c>
      <c r="C2972" s="97" t="s">
        <v>13917</v>
      </c>
      <c r="D2972" s="97" t="s">
        <v>1063</v>
      </c>
      <c r="E2972" s="97" t="s">
        <v>289</v>
      </c>
      <c r="F2972" s="97"/>
      <c r="G2972" s="97"/>
      <c r="H2972" s="97" t="s">
        <v>290</v>
      </c>
      <c r="I2972" s="97" t="s">
        <v>13918</v>
      </c>
      <c r="J2972" s="97" t="s">
        <v>292</v>
      </c>
      <c r="K2972" s="97">
        <v>298296.78100000002</v>
      </c>
      <c r="L2972" s="97">
        <v>214677</v>
      </c>
      <c r="M2972" s="97">
        <v>698226.41209999996</v>
      </c>
      <c r="N2972" s="97">
        <v>714707.63280000002</v>
      </c>
      <c r="O2972" s="97">
        <v>53.17376866</v>
      </c>
      <c r="P2972" s="97">
        <v>-6.5307164660000003</v>
      </c>
    </row>
    <row r="2973" spans="1:16" x14ac:dyDescent="0.3">
      <c r="A2973" s="97" t="s">
        <v>13919</v>
      </c>
      <c r="B2973" s="97" t="s">
        <v>2770</v>
      </c>
      <c r="C2973" s="97" t="s">
        <v>6991</v>
      </c>
      <c r="D2973" s="97" t="s">
        <v>505</v>
      </c>
      <c r="E2973" s="97" t="s">
        <v>449</v>
      </c>
      <c r="F2973" s="97"/>
      <c r="G2973" s="97"/>
      <c r="H2973" s="97" t="s">
        <v>151</v>
      </c>
      <c r="I2973" s="97" t="s">
        <v>13920</v>
      </c>
      <c r="J2973" s="97" t="s">
        <v>153</v>
      </c>
      <c r="K2973" s="97">
        <v>114397.2</v>
      </c>
      <c r="L2973" s="97">
        <v>92280.9</v>
      </c>
      <c r="M2973" s="97">
        <v>514365.78279999999</v>
      </c>
      <c r="N2973" s="97">
        <v>592338.88789999997</v>
      </c>
      <c r="O2973" s="97">
        <v>52.076357880000003</v>
      </c>
      <c r="P2973" s="97">
        <v>-9.2492693760000009</v>
      </c>
    </row>
    <row r="2974" spans="1:16" x14ac:dyDescent="0.3">
      <c r="A2974" s="97" t="s">
        <v>13921</v>
      </c>
      <c r="B2974" s="97" t="s">
        <v>13922</v>
      </c>
      <c r="C2974" s="97" t="s">
        <v>13922</v>
      </c>
      <c r="D2974" s="97" t="s">
        <v>13923</v>
      </c>
      <c r="E2974" s="97" t="s">
        <v>1653</v>
      </c>
      <c r="F2974" s="97" t="s">
        <v>449</v>
      </c>
      <c r="G2974" s="97"/>
      <c r="H2974" s="97" t="s">
        <v>151</v>
      </c>
      <c r="I2974" s="97" t="s">
        <v>13924</v>
      </c>
      <c r="J2974" s="97" t="s">
        <v>153</v>
      </c>
      <c r="K2974" s="97">
        <v>46936.582000000002</v>
      </c>
      <c r="L2974" s="97">
        <v>79546.422000000006</v>
      </c>
      <c r="M2974" s="97">
        <v>446919.62599999999</v>
      </c>
      <c r="N2974" s="97">
        <v>579607.52399999998</v>
      </c>
      <c r="O2974" s="97">
        <v>51.947474749999998</v>
      </c>
      <c r="P2974" s="97">
        <v>-10.22688773</v>
      </c>
    </row>
    <row r="2975" spans="1:16" x14ac:dyDescent="0.3">
      <c r="A2975" s="97" t="s">
        <v>13925</v>
      </c>
      <c r="B2975" s="97" t="s">
        <v>13926</v>
      </c>
      <c r="C2975" s="97" t="s">
        <v>13927</v>
      </c>
      <c r="D2975" s="97" t="s">
        <v>13927</v>
      </c>
      <c r="E2975" s="97" t="s">
        <v>2472</v>
      </c>
      <c r="F2975" s="97" t="s">
        <v>2294</v>
      </c>
      <c r="G2975" s="97"/>
      <c r="H2975" s="97" t="s">
        <v>546</v>
      </c>
      <c r="I2975" s="97" t="s">
        <v>13928</v>
      </c>
      <c r="J2975" s="97" t="s">
        <v>548</v>
      </c>
      <c r="K2975" s="97">
        <v>160485.06299999999</v>
      </c>
      <c r="L2975" s="97">
        <v>311781.93800000002</v>
      </c>
      <c r="M2975" s="97">
        <v>560444.90090000001</v>
      </c>
      <c r="N2975" s="97">
        <v>811792.38419999997</v>
      </c>
      <c r="O2975" s="97">
        <v>54.053766400000001</v>
      </c>
      <c r="P2975" s="97">
        <v>-8.6040875890000006</v>
      </c>
    </row>
    <row r="2976" spans="1:16" x14ac:dyDescent="0.3">
      <c r="A2976" s="97" t="s">
        <v>13929</v>
      </c>
      <c r="B2976" s="97" t="s">
        <v>13930</v>
      </c>
      <c r="C2976" s="97" t="s">
        <v>1695</v>
      </c>
      <c r="D2976" s="97" t="s">
        <v>13931</v>
      </c>
      <c r="E2976" s="97" t="s">
        <v>506</v>
      </c>
      <c r="F2976" s="97" t="s">
        <v>202</v>
      </c>
      <c r="G2976" s="97"/>
      <c r="H2976" s="97" t="s">
        <v>203</v>
      </c>
      <c r="I2976" s="97" t="s">
        <v>13932</v>
      </c>
      <c r="J2976" s="97" t="s">
        <v>205</v>
      </c>
      <c r="K2976" s="97">
        <v>289359.40600000002</v>
      </c>
      <c r="L2976" s="97">
        <v>220914</v>
      </c>
      <c r="M2976" s="97">
        <v>689290.99549999996</v>
      </c>
      <c r="N2976" s="97">
        <v>720943.33669999999</v>
      </c>
      <c r="O2976" s="97">
        <v>53.231367859999999</v>
      </c>
      <c r="P2976" s="97">
        <v>-6.6625885570000003</v>
      </c>
    </row>
    <row r="2977" spans="1:16" x14ac:dyDescent="0.3">
      <c r="A2977" s="97" t="s">
        <v>13933</v>
      </c>
      <c r="B2977" s="97" t="s">
        <v>13934</v>
      </c>
      <c r="C2977" s="97" t="s">
        <v>13935</v>
      </c>
      <c r="D2977" s="97" t="s">
        <v>13936</v>
      </c>
      <c r="E2977" s="97" t="s">
        <v>2354</v>
      </c>
      <c r="F2977" s="97"/>
      <c r="G2977" s="97"/>
      <c r="H2977" s="97" t="s">
        <v>307</v>
      </c>
      <c r="I2977" s="97" t="s">
        <v>13937</v>
      </c>
      <c r="J2977" s="97" t="s">
        <v>309</v>
      </c>
      <c r="K2977" s="97">
        <v>113072.266</v>
      </c>
      <c r="L2977" s="97">
        <v>222352.43799999999</v>
      </c>
      <c r="M2977" s="97">
        <v>513041.84039999999</v>
      </c>
      <c r="N2977" s="97">
        <v>722382.40910000005</v>
      </c>
      <c r="O2977" s="97">
        <v>53.244684460000002</v>
      </c>
      <c r="P2977" s="97">
        <v>-9.3028725859999994</v>
      </c>
    </row>
    <row r="2978" spans="1:16" x14ac:dyDescent="0.3">
      <c r="A2978" s="97" t="s">
        <v>13938</v>
      </c>
      <c r="B2978" s="97" t="s">
        <v>13939</v>
      </c>
      <c r="C2978" s="97"/>
      <c r="D2978" s="97" t="s">
        <v>11446</v>
      </c>
      <c r="E2978" s="97" t="s">
        <v>7133</v>
      </c>
      <c r="F2978" s="97"/>
      <c r="G2978" s="97"/>
      <c r="H2978" s="97" t="s">
        <v>389</v>
      </c>
      <c r="I2978" s="97" t="s">
        <v>13940</v>
      </c>
      <c r="J2978" s="97" t="s">
        <v>391</v>
      </c>
      <c r="K2978" s="97">
        <v>257977.65</v>
      </c>
      <c r="L2978" s="97">
        <v>101851.889</v>
      </c>
      <c r="M2978" s="97">
        <v>657915.36320000002</v>
      </c>
      <c r="N2978" s="97">
        <v>601907.03910000005</v>
      </c>
      <c r="O2978" s="97">
        <v>52.165946509999998</v>
      </c>
      <c r="P2978" s="97">
        <v>-7.1534184160000001</v>
      </c>
    </row>
    <row r="2979" spans="1:16" x14ac:dyDescent="0.3">
      <c r="A2979" s="97" t="s">
        <v>13941</v>
      </c>
      <c r="B2979" s="97" t="s">
        <v>13942</v>
      </c>
      <c r="C2979" s="97" t="s">
        <v>13942</v>
      </c>
      <c r="D2979" s="97" t="s">
        <v>13943</v>
      </c>
      <c r="E2979" s="97" t="s">
        <v>13944</v>
      </c>
      <c r="F2979" s="97" t="s">
        <v>13945</v>
      </c>
      <c r="G2979" s="97" t="s">
        <v>586</v>
      </c>
      <c r="H2979" s="97" t="s">
        <v>540</v>
      </c>
      <c r="I2979" s="97" t="s">
        <v>13946</v>
      </c>
      <c r="J2979" s="97" t="s">
        <v>1143</v>
      </c>
      <c r="K2979" s="97">
        <v>158622.875</v>
      </c>
      <c r="L2979" s="97">
        <v>156127.21900000001</v>
      </c>
      <c r="M2979" s="97">
        <v>558582.27859999996</v>
      </c>
      <c r="N2979" s="97">
        <v>656171.21290000004</v>
      </c>
      <c r="O2979" s="97">
        <v>52.655148390000001</v>
      </c>
      <c r="P2979" s="97">
        <v>-8.6121592600000003</v>
      </c>
    </row>
    <row r="2980" spans="1:16" x14ac:dyDescent="0.3">
      <c r="A2980" s="97" t="s">
        <v>13947</v>
      </c>
      <c r="B2980" s="97" t="s">
        <v>2839</v>
      </c>
      <c r="C2980" s="97" t="s">
        <v>2839</v>
      </c>
      <c r="D2980" s="97" t="s">
        <v>13948</v>
      </c>
      <c r="E2980" s="97" t="s">
        <v>13949</v>
      </c>
      <c r="F2980" s="97" t="s">
        <v>261</v>
      </c>
      <c r="G2980" s="97"/>
      <c r="H2980" s="97" t="s">
        <v>262</v>
      </c>
      <c r="I2980" s="97" t="s">
        <v>13950</v>
      </c>
      <c r="J2980" s="97" t="s">
        <v>264</v>
      </c>
      <c r="K2980" s="97">
        <v>231785.71900000001</v>
      </c>
      <c r="L2980" s="97">
        <v>211130.04699999999</v>
      </c>
      <c r="M2980" s="97">
        <v>631729.65819999995</v>
      </c>
      <c r="N2980" s="97">
        <v>711161.79859999998</v>
      </c>
      <c r="O2980" s="97">
        <v>53.150018129999999</v>
      </c>
      <c r="P2980" s="97">
        <v>-7.5256586130000001</v>
      </c>
    </row>
    <row r="2981" spans="1:16" x14ac:dyDescent="0.3">
      <c r="A2981" s="97" t="s">
        <v>13951</v>
      </c>
      <c r="B2981" s="97" t="s">
        <v>13952</v>
      </c>
      <c r="C2981" s="97"/>
      <c r="D2981" s="97" t="s">
        <v>13953</v>
      </c>
      <c r="E2981" s="97" t="s">
        <v>12934</v>
      </c>
      <c r="F2981" s="97" t="s">
        <v>138</v>
      </c>
      <c r="G2981" s="97"/>
      <c r="H2981" s="97" t="s">
        <v>138</v>
      </c>
      <c r="I2981" s="97" t="s">
        <v>13954</v>
      </c>
      <c r="J2981" s="97" t="s">
        <v>347</v>
      </c>
      <c r="K2981" s="97">
        <v>164895.40299999999</v>
      </c>
      <c r="L2981" s="97">
        <v>70193.092999999993</v>
      </c>
      <c r="M2981" s="97">
        <v>564852.99</v>
      </c>
      <c r="N2981" s="97">
        <v>570255.56299999997</v>
      </c>
      <c r="O2981" s="97">
        <v>51.883363490000001</v>
      </c>
      <c r="P2981" s="97">
        <v>-8.5105330450000007</v>
      </c>
    </row>
    <row r="2982" spans="1:16" x14ac:dyDescent="0.3">
      <c r="A2982" s="97" t="s">
        <v>13955</v>
      </c>
      <c r="B2982" s="97" t="s">
        <v>13956</v>
      </c>
      <c r="C2982" s="97"/>
      <c r="D2982" s="97" t="s">
        <v>7822</v>
      </c>
      <c r="E2982" s="97" t="s">
        <v>131</v>
      </c>
      <c r="F2982" s="97"/>
      <c r="G2982" s="97"/>
      <c r="H2982" s="97" t="s">
        <v>123</v>
      </c>
      <c r="I2982" s="97" t="s">
        <v>13957</v>
      </c>
      <c r="J2982" s="97" t="s">
        <v>125</v>
      </c>
      <c r="K2982" s="97">
        <v>250417.5</v>
      </c>
      <c r="L2982" s="97">
        <v>326396.3</v>
      </c>
      <c r="M2982" s="97">
        <v>650358.04</v>
      </c>
      <c r="N2982" s="97">
        <v>826403.11849999998</v>
      </c>
      <c r="O2982" s="97">
        <v>54.184101409999997</v>
      </c>
      <c r="P2982" s="97">
        <v>-7.2285097470000004</v>
      </c>
    </row>
    <row r="2983" spans="1:16" x14ac:dyDescent="0.3">
      <c r="A2983" s="97" t="s">
        <v>13958</v>
      </c>
      <c r="B2983" s="97" t="s">
        <v>13959</v>
      </c>
      <c r="C2983" s="97" t="s">
        <v>13960</v>
      </c>
      <c r="D2983" s="97" t="s">
        <v>13961</v>
      </c>
      <c r="E2983" s="97" t="s">
        <v>13962</v>
      </c>
      <c r="F2983" s="97" t="s">
        <v>982</v>
      </c>
      <c r="G2983" s="97" t="s">
        <v>13963</v>
      </c>
      <c r="H2983" s="97" t="s">
        <v>175</v>
      </c>
      <c r="I2983" s="97" t="s">
        <v>13964</v>
      </c>
      <c r="J2983" s="97" t="s">
        <v>659</v>
      </c>
      <c r="K2983" s="97">
        <v>324438.46899999998</v>
      </c>
      <c r="L2983" s="97">
        <v>227155.21900000001</v>
      </c>
      <c r="M2983" s="97">
        <v>724362.53529999999</v>
      </c>
      <c r="N2983" s="97">
        <v>727183.02469999995</v>
      </c>
      <c r="O2983" s="97">
        <v>53.280365379999999</v>
      </c>
      <c r="P2983" s="97">
        <v>-6.1351072420000001</v>
      </c>
    </row>
    <row r="2984" spans="1:16" x14ac:dyDescent="0.3">
      <c r="A2984" s="97" t="s">
        <v>13965</v>
      </c>
      <c r="B2984" s="97" t="s">
        <v>13966</v>
      </c>
      <c r="C2984" s="97" t="s">
        <v>13966</v>
      </c>
      <c r="D2984" s="97" t="s">
        <v>11551</v>
      </c>
      <c r="E2984" s="97" t="s">
        <v>546</v>
      </c>
      <c r="F2984" s="97"/>
      <c r="G2984" s="97"/>
      <c r="H2984" s="97" t="s">
        <v>546</v>
      </c>
      <c r="I2984" s="97" t="s">
        <v>13967</v>
      </c>
      <c r="J2984" s="97" t="s">
        <v>548</v>
      </c>
      <c r="K2984" s="97">
        <v>167901.141</v>
      </c>
      <c r="L2984" s="97">
        <v>325984.25</v>
      </c>
      <c r="M2984" s="97">
        <v>567859.45660000003</v>
      </c>
      <c r="N2984" s="97">
        <v>825991.59640000004</v>
      </c>
      <c r="O2984" s="97">
        <v>54.181867820000001</v>
      </c>
      <c r="P2984" s="97">
        <v>-8.4923670579999992</v>
      </c>
    </row>
    <row r="2985" spans="1:16" x14ac:dyDescent="0.3">
      <c r="A2985" s="97" t="s">
        <v>13968</v>
      </c>
      <c r="B2985" s="97" t="s">
        <v>13969</v>
      </c>
      <c r="C2985" s="97" t="s">
        <v>13969</v>
      </c>
      <c r="D2985" s="97" t="s">
        <v>13970</v>
      </c>
      <c r="E2985" s="97" t="s">
        <v>705</v>
      </c>
      <c r="F2985" s="97" t="s">
        <v>2354</v>
      </c>
      <c r="G2985" s="97"/>
      <c r="H2985" s="97" t="s">
        <v>307</v>
      </c>
      <c r="I2985" s="97" t="s">
        <v>13971</v>
      </c>
      <c r="J2985" s="97" t="s">
        <v>309</v>
      </c>
      <c r="K2985" s="97">
        <v>160766.484</v>
      </c>
      <c r="L2985" s="97">
        <v>216555.75</v>
      </c>
      <c r="M2985" s="97">
        <v>560725.75139999995</v>
      </c>
      <c r="N2985" s="97">
        <v>716586.71340000001</v>
      </c>
      <c r="O2985" s="97">
        <v>53.198267710000003</v>
      </c>
      <c r="P2985" s="97">
        <v>-8.5877890650000008</v>
      </c>
    </row>
    <row r="2986" spans="1:16" x14ac:dyDescent="0.3">
      <c r="A2986" s="97" t="s">
        <v>13972</v>
      </c>
      <c r="B2986" s="97" t="s">
        <v>7913</v>
      </c>
      <c r="C2986" s="97" t="s">
        <v>7829</v>
      </c>
      <c r="D2986" s="97" t="s">
        <v>2270</v>
      </c>
      <c r="E2986" s="97" t="s">
        <v>898</v>
      </c>
      <c r="F2986" s="97"/>
      <c r="G2986" s="97"/>
      <c r="H2986" s="97" t="s">
        <v>232</v>
      </c>
      <c r="I2986" s="97" t="s">
        <v>13973</v>
      </c>
      <c r="J2986" s="97" t="s">
        <v>234</v>
      </c>
      <c r="K2986" s="97">
        <v>226301.359</v>
      </c>
      <c r="L2986" s="97">
        <v>272116.56300000002</v>
      </c>
      <c r="M2986" s="97">
        <v>626246.80539999995</v>
      </c>
      <c r="N2986" s="97">
        <v>772135.2047</v>
      </c>
      <c r="O2986" s="97">
        <v>53.698259669999999</v>
      </c>
      <c r="P2986" s="97">
        <v>-7.6025441220000003</v>
      </c>
    </row>
    <row r="2987" spans="1:16" x14ac:dyDescent="0.3">
      <c r="A2987" s="97" t="s">
        <v>13974</v>
      </c>
      <c r="B2987" s="97" t="s">
        <v>13975</v>
      </c>
      <c r="C2987" s="97" t="s">
        <v>13976</v>
      </c>
      <c r="D2987" s="97" t="s">
        <v>3556</v>
      </c>
      <c r="E2987" s="97" t="s">
        <v>2599</v>
      </c>
      <c r="F2987" s="97"/>
      <c r="G2987" s="97"/>
      <c r="H2987" s="97" t="s">
        <v>466</v>
      </c>
      <c r="I2987" s="97" t="s">
        <v>13977</v>
      </c>
      <c r="J2987" s="97" t="s">
        <v>468</v>
      </c>
      <c r="K2987" s="97">
        <v>113790.82799999999</v>
      </c>
      <c r="L2987" s="97">
        <v>317334.73700000002</v>
      </c>
      <c r="M2987" s="97">
        <v>513760.75689999998</v>
      </c>
      <c r="N2987" s="97">
        <v>817344.23569999996</v>
      </c>
      <c r="O2987" s="97">
        <v>54.0979484</v>
      </c>
      <c r="P2987" s="97">
        <v>-9.3184782720000001</v>
      </c>
    </row>
    <row r="2988" spans="1:16" x14ac:dyDescent="0.3">
      <c r="A2988" s="97" t="s">
        <v>13978</v>
      </c>
      <c r="B2988" s="97" t="s">
        <v>12927</v>
      </c>
      <c r="C2988" s="97" t="s">
        <v>12927</v>
      </c>
      <c r="D2988" s="97" t="s">
        <v>13979</v>
      </c>
      <c r="E2988" s="97" t="s">
        <v>13980</v>
      </c>
      <c r="F2988" s="97" t="s">
        <v>6560</v>
      </c>
      <c r="G2988" s="97" t="s">
        <v>8404</v>
      </c>
      <c r="H2988" s="97" t="s">
        <v>321</v>
      </c>
      <c r="I2988" s="97" t="s">
        <v>13981</v>
      </c>
      <c r="J2988" s="97" t="s">
        <v>323</v>
      </c>
      <c r="K2988" s="97">
        <v>186684.06299999999</v>
      </c>
      <c r="L2988" s="97">
        <v>263472.875</v>
      </c>
      <c r="M2988" s="97">
        <v>586637.99820000003</v>
      </c>
      <c r="N2988" s="97">
        <v>763493.5906</v>
      </c>
      <c r="O2988" s="97">
        <v>53.621091139999997</v>
      </c>
      <c r="P2988" s="97">
        <v>-8.2019714550000007</v>
      </c>
    </row>
    <row r="2989" spans="1:16" x14ac:dyDescent="0.3">
      <c r="A2989" s="97" t="s">
        <v>13982</v>
      </c>
      <c r="B2989" s="97" t="s">
        <v>9034</v>
      </c>
      <c r="C2989" s="97"/>
      <c r="D2989" s="97" t="s">
        <v>13983</v>
      </c>
      <c r="E2989" s="97" t="s">
        <v>3250</v>
      </c>
      <c r="F2989" s="97" t="s">
        <v>839</v>
      </c>
      <c r="G2989" s="97"/>
      <c r="H2989" s="97" t="s">
        <v>612</v>
      </c>
      <c r="I2989" s="97" t="s">
        <v>13984</v>
      </c>
      <c r="J2989" s="97" t="s">
        <v>614</v>
      </c>
      <c r="K2989" s="97">
        <v>139472.21</v>
      </c>
      <c r="L2989" s="97">
        <v>168372.16500000001</v>
      </c>
      <c r="M2989" s="97">
        <v>539435.8051</v>
      </c>
      <c r="N2989" s="97">
        <v>668413.62439999997</v>
      </c>
      <c r="O2989" s="97">
        <v>52.763368989999996</v>
      </c>
      <c r="P2989" s="97">
        <v>-8.8973693479999998</v>
      </c>
    </row>
    <row r="2990" spans="1:16" x14ac:dyDescent="0.3">
      <c r="A2990" s="97" t="s">
        <v>13985</v>
      </c>
      <c r="B2990" s="97" t="s">
        <v>13986</v>
      </c>
      <c r="C2990" s="97" t="s">
        <v>13986</v>
      </c>
      <c r="D2990" s="97" t="s">
        <v>238</v>
      </c>
      <c r="E2990" s="97" t="s">
        <v>898</v>
      </c>
      <c r="F2990" s="97"/>
      <c r="G2990" s="97"/>
      <c r="H2990" s="97" t="s">
        <v>232</v>
      </c>
      <c r="I2990" s="97" t="s">
        <v>13987</v>
      </c>
      <c r="J2990" s="97" t="s">
        <v>234</v>
      </c>
      <c r="K2990" s="97">
        <v>215404.15599999999</v>
      </c>
      <c r="L2990" s="97">
        <v>257437.67199999999</v>
      </c>
      <c r="M2990" s="97">
        <v>615351.87159999995</v>
      </c>
      <c r="N2990" s="97">
        <v>757459.53449999995</v>
      </c>
      <c r="O2990" s="97">
        <v>53.566811690000002</v>
      </c>
      <c r="P2990" s="97">
        <v>-7.7682481159999996</v>
      </c>
    </row>
    <row r="2991" spans="1:16" x14ac:dyDescent="0.3">
      <c r="A2991" s="97" t="s">
        <v>13988</v>
      </c>
      <c r="B2991" s="97" t="s">
        <v>13989</v>
      </c>
      <c r="C2991" s="97" t="s">
        <v>13990</v>
      </c>
      <c r="D2991" s="97" t="s">
        <v>13991</v>
      </c>
      <c r="E2991" s="97" t="s">
        <v>1718</v>
      </c>
      <c r="F2991" s="97" t="s">
        <v>158</v>
      </c>
      <c r="G2991" s="97"/>
      <c r="H2991" s="97" t="s">
        <v>159</v>
      </c>
      <c r="I2991" s="97" t="s">
        <v>13992</v>
      </c>
      <c r="J2991" s="97" t="s">
        <v>161</v>
      </c>
      <c r="K2991" s="97">
        <v>193421</v>
      </c>
      <c r="L2991" s="97">
        <v>113221.336</v>
      </c>
      <c r="M2991" s="97">
        <v>593372.67680000002</v>
      </c>
      <c r="N2991" s="97">
        <v>613274.38430000003</v>
      </c>
      <c r="O2991" s="97">
        <v>52.271121209999997</v>
      </c>
      <c r="P2991" s="97">
        <v>-8.0971035669999996</v>
      </c>
    </row>
    <row r="2992" spans="1:16" x14ac:dyDescent="0.3">
      <c r="A2992" s="97" t="s">
        <v>13993</v>
      </c>
      <c r="B2992" s="97" t="s">
        <v>2817</v>
      </c>
      <c r="C2992" s="97" t="s">
        <v>2817</v>
      </c>
      <c r="D2992" s="97" t="s">
        <v>13994</v>
      </c>
      <c r="E2992" s="97" t="s">
        <v>13995</v>
      </c>
      <c r="F2992" s="97" t="s">
        <v>173</v>
      </c>
      <c r="G2992" s="97" t="s">
        <v>174</v>
      </c>
      <c r="H2992" s="97" t="s">
        <v>175</v>
      </c>
      <c r="I2992" s="97" t="s">
        <v>13996</v>
      </c>
      <c r="J2992" s="97" t="s">
        <v>177</v>
      </c>
      <c r="K2992" s="97">
        <v>307350</v>
      </c>
      <c r="L2992" s="97">
        <v>236616.8</v>
      </c>
      <c r="M2992" s="97">
        <v>707277.7977</v>
      </c>
      <c r="N2992" s="97">
        <v>736642.65819999995</v>
      </c>
      <c r="O2992" s="97">
        <v>53.369075459999998</v>
      </c>
      <c r="P2992" s="97">
        <v>-6.3879832289999996</v>
      </c>
    </row>
    <row r="2993" spans="1:16" x14ac:dyDescent="0.3">
      <c r="A2993" s="97" t="s">
        <v>13997</v>
      </c>
      <c r="B2993" s="97" t="s">
        <v>13998</v>
      </c>
      <c r="C2993" s="97" t="s">
        <v>13998</v>
      </c>
      <c r="D2993" s="97" t="s">
        <v>13999</v>
      </c>
      <c r="E2993" s="97" t="s">
        <v>14000</v>
      </c>
      <c r="F2993" s="97" t="s">
        <v>1666</v>
      </c>
      <c r="G2993" s="97"/>
      <c r="H2993" s="97" t="s">
        <v>175</v>
      </c>
      <c r="I2993" s="97" t="s">
        <v>14001</v>
      </c>
      <c r="J2993" s="97" t="s">
        <v>198</v>
      </c>
      <c r="K2993" s="97">
        <v>314697.7</v>
      </c>
      <c r="L2993" s="97">
        <v>234890.6</v>
      </c>
      <c r="M2993" s="97">
        <v>714623.9057</v>
      </c>
      <c r="N2993" s="97">
        <v>734916.79099999997</v>
      </c>
      <c r="O2993" s="97">
        <v>53.352030900000003</v>
      </c>
      <c r="P2993" s="97">
        <v>-6.2782745719999999</v>
      </c>
    </row>
    <row r="2994" spans="1:16" x14ac:dyDescent="0.3">
      <c r="A2994" s="97" t="s">
        <v>14002</v>
      </c>
      <c r="B2994" s="97" t="s">
        <v>14003</v>
      </c>
      <c r="C2994" s="97"/>
      <c r="D2994" s="97" t="s">
        <v>14004</v>
      </c>
      <c r="E2994" s="97" t="s">
        <v>14005</v>
      </c>
      <c r="F2994" s="97" t="s">
        <v>211</v>
      </c>
      <c r="G2994" s="97"/>
      <c r="H2994" s="97" t="s">
        <v>211</v>
      </c>
      <c r="I2994" s="97" t="s">
        <v>14006</v>
      </c>
      <c r="J2994" s="97" t="s">
        <v>213</v>
      </c>
      <c r="K2994" s="97">
        <v>249416.24400000001</v>
      </c>
      <c r="L2994" s="97">
        <v>154108.66099999999</v>
      </c>
      <c r="M2994" s="97">
        <v>649356.08059999999</v>
      </c>
      <c r="N2994" s="97">
        <v>654152.60160000005</v>
      </c>
      <c r="O2994" s="97">
        <v>52.636342499999998</v>
      </c>
      <c r="P2994" s="97">
        <v>-7.2708220959999998</v>
      </c>
    </row>
    <row r="2995" spans="1:16" x14ac:dyDescent="0.3">
      <c r="A2995" s="97" t="s">
        <v>14007</v>
      </c>
      <c r="B2995" s="97" t="s">
        <v>14008</v>
      </c>
      <c r="C2995" s="97" t="s">
        <v>14008</v>
      </c>
      <c r="D2995" s="97" t="s">
        <v>14009</v>
      </c>
      <c r="E2995" s="97" t="s">
        <v>6277</v>
      </c>
      <c r="F2995" s="97"/>
      <c r="G2995" s="97"/>
      <c r="H2995" s="97" t="s">
        <v>540</v>
      </c>
      <c r="I2995" s="97" t="s">
        <v>14010</v>
      </c>
      <c r="J2995" s="97" t="s">
        <v>542</v>
      </c>
      <c r="K2995" s="97">
        <v>162620.84400000001</v>
      </c>
      <c r="L2995" s="97">
        <v>135896.125</v>
      </c>
      <c r="M2995" s="97">
        <v>562579.27709999995</v>
      </c>
      <c r="N2995" s="97">
        <v>635944.45550000004</v>
      </c>
      <c r="O2995" s="97">
        <v>52.473646809999998</v>
      </c>
      <c r="P2995" s="97">
        <v>-8.5508042690000003</v>
      </c>
    </row>
    <row r="2996" spans="1:16" x14ac:dyDescent="0.3">
      <c r="A2996" s="97" t="s">
        <v>14011</v>
      </c>
      <c r="B2996" s="97" t="s">
        <v>14012</v>
      </c>
      <c r="C2996" s="97" t="s">
        <v>14013</v>
      </c>
      <c r="D2996" s="97" t="s">
        <v>4005</v>
      </c>
      <c r="E2996" s="97" t="s">
        <v>381</v>
      </c>
      <c r="F2996" s="97" t="s">
        <v>380</v>
      </c>
      <c r="G2996" s="97"/>
      <c r="H2996" s="97" t="s">
        <v>381</v>
      </c>
      <c r="I2996" s="97" t="s">
        <v>14014</v>
      </c>
      <c r="J2996" s="97" t="s">
        <v>383</v>
      </c>
      <c r="K2996" s="97">
        <v>254139.641</v>
      </c>
      <c r="L2996" s="97">
        <v>301451.28100000002</v>
      </c>
      <c r="M2996" s="97">
        <v>654079.24639999995</v>
      </c>
      <c r="N2996" s="97">
        <v>801463.45409999997</v>
      </c>
      <c r="O2996" s="97">
        <v>53.959642530000004</v>
      </c>
      <c r="P2996" s="97">
        <v>-7.1759563230000003</v>
      </c>
    </row>
    <row r="2997" spans="1:16" x14ac:dyDescent="0.3">
      <c r="A2997" s="97" t="s">
        <v>14015</v>
      </c>
      <c r="B2997" s="97" t="s">
        <v>14016</v>
      </c>
      <c r="C2997" s="97" t="s">
        <v>14016</v>
      </c>
      <c r="D2997" s="97" t="s">
        <v>14017</v>
      </c>
      <c r="E2997" s="97" t="s">
        <v>4152</v>
      </c>
      <c r="F2997" s="97" t="s">
        <v>182</v>
      </c>
      <c r="G2997" s="97"/>
      <c r="H2997" s="97" t="s">
        <v>175</v>
      </c>
      <c r="I2997" s="97" t="s">
        <v>14018</v>
      </c>
      <c r="J2997" s="97" t="s">
        <v>177</v>
      </c>
      <c r="K2997" s="97">
        <v>319804.56300000002</v>
      </c>
      <c r="L2997" s="97">
        <v>263731.875</v>
      </c>
      <c r="M2997" s="97">
        <v>719729.82180000003</v>
      </c>
      <c r="N2997" s="97">
        <v>763751.82539999997</v>
      </c>
      <c r="O2997" s="97">
        <v>53.609904120000003</v>
      </c>
      <c r="P2997" s="97">
        <v>-6.1906313869999998</v>
      </c>
    </row>
    <row r="2998" spans="1:16" x14ac:dyDescent="0.3">
      <c r="A2998" s="97" t="s">
        <v>14019</v>
      </c>
      <c r="B2998" s="97" t="s">
        <v>14020</v>
      </c>
      <c r="C2998" s="97" t="s">
        <v>14021</v>
      </c>
      <c r="D2998" s="97" t="s">
        <v>14022</v>
      </c>
      <c r="E2998" s="97" t="s">
        <v>14023</v>
      </c>
      <c r="F2998" s="97" t="s">
        <v>174</v>
      </c>
      <c r="G2998" s="97"/>
      <c r="H2998" s="97" t="s">
        <v>175</v>
      </c>
      <c r="I2998" s="97" t="s">
        <v>14024</v>
      </c>
      <c r="J2998" s="97" t="s">
        <v>177</v>
      </c>
      <c r="K2998" s="97">
        <v>304872.78100000002</v>
      </c>
      <c r="L2998" s="97">
        <v>240535.016</v>
      </c>
      <c r="M2998" s="97">
        <v>704801.13309999998</v>
      </c>
      <c r="N2998" s="97">
        <v>740560.04319999996</v>
      </c>
      <c r="O2998" s="97">
        <v>53.404763819999999</v>
      </c>
      <c r="P2998" s="97">
        <v>-6.4238838210000004</v>
      </c>
    </row>
    <row r="2999" spans="1:16" x14ac:dyDescent="0.3">
      <c r="A2999" s="97" t="s">
        <v>14025</v>
      </c>
      <c r="B2999" s="97" t="s">
        <v>14026</v>
      </c>
      <c r="C2999" s="97" t="s">
        <v>14026</v>
      </c>
      <c r="D2999" s="97" t="s">
        <v>14027</v>
      </c>
      <c r="E2999" s="97" t="s">
        <v>1270</v>
      </c>
      <c r="F2999" s="97" t="s">
        <v>10053</v>
      </c>
      <c r="G2999" s="97"/>
      <c r="H2999" s="97" t="s">
        <v>175</v>
      </c>
      <c r="I2999" s="97" t="s">
        <v>14028</v>
      </c>
      <c r="J2999" s="97" t="s">
        <v>198</v>
      </c>
      <c r="K2999" s="97">
        <v>311941.23499999999</v>
      </c>
      <c r="L2999" s="97">
        <v>233640.53</v>
      </c>
      <c r="M2999" s="97">
        <v>711868.02780000004</v>
      </c>
      <c r="N2999" s="97">
        <v>733667.00490000006</v>
      </c>
      <c r="O2999" s="97">
        <v>53.341393859999997</v>
      </c>
      <c r="P2999" s="97">
        <v>-6.3200913879999998</v>
      </c>
    </row>
    <row r="3000" spans="1:16" x14ac:dyDescent="0.3">
      <c r="A3000" s="97" t="s">
        <v>14029</v>
      </c>
      <c r="B3000" s="97" t="s">
        <v>14030</v>
      </c>
      <c r="C3000" s="97"/>
      <c r="D3000" s="97" t="s">
        <v>14031</v>
      </c>
      <c r="E3000" s="97" t="s">
        <v>138</v>
      </c>
      <c r="F3000" s="97"/>
      <c r="G3000" s="97"/>
      <c r="H3000" s="97" t="s">
        <v>138</v>
      </c>
      <c r="I3000" s="97" t="s">
        <v>14032</v>
      </c>
      <c r="J3000" s="97" t="s">
        <v>347</v>
      </c>
      <c r="K3000" s="97">
        <v>166930.91800000001</v>
      </c>
      <c r="L3000" s="97">
        <v>72882.741999999998</v>
      </c>
      <c r="M3000" s="97">
        <v>566888.08129999996</v>
      </c>
      <c r="N3000" s="97">
        <v>572944.62170000002</v>
      </c>
      <c r="O3000" s="97">
        <v>51.90765949</v>
      </c>
      <c r="P3000" s="97">
        <v>-8.4812313390000007</v>
      </c>
    </row>
    <row r="3001" spans="1:16" x14ac:dyDescent="0.3">
      <c r="A3001" s="97" t="s">
        <v>14033</v>
      </c>
      <c r="B3001" s="97" t="s">
        <v>14034</v>
      </c>
      <c r="C3001" s="97" t="s">
        <v>14034</v>
      </c>
      <c r="D3001" s="97" t="s">
        <v>14035</v>
      </c>
      <c r="E3001" s="97" t="s">
        <v>14036</v>
      </c>
      <c r="F3001" s="97" t="s">
        <v>182</v>
      </c>
      <c r="G3001" s="97"/>
      <c r="H3001" s="97" t="s">
        <v>175</v>
      </c>
      <c r="I3001" s="97" t="s">
        <v>14037</v>
      </c>
      <c r="J3001" s="97" t="s">
        <v>659</v>
      </c>
      <c r="K3001" s="97">
        <v>325054.84399999998</v>
      </c>
      <c r="L3001" s="97">
        <v>227805.984</v>
      </c>
      <c r="M3001" s="97">
        <v>724978.78099999996</v>
      </c>
      <c r="N3001" s="97">
        <v>727833.64619999996</v>
      </c>
      <c r="O3001" s="97">
        <v>53.286064580000001</v>
      </c>
      <c r="P3001" s="97">
        <v>-6.1256158699999999</v>
      </c>
    </row>
    <row r="3002" spans="1:16" x14ac:dyDescent="0.3">
      <c r="A3002" s="97" t="s">
        <v>14038</v>
      </c>
      <c r="B3002" s="97" t="s">
        <v>12110</v>
      </c>
      <c r="C3002" s="97" t="s">
        <v>12110</v>
      </c>
      <c r="D3002" s="97" t="s">
        <v>14039</v>
      </c>
      <c r="E3002" s="97" t="s">
        <v>3936</v>
      </c>
      <c r="F3002" s="97" t="s">
        <v>1135</v>
      </c>
      <c r="G3002" s="97"/>
      <c r="H3002" s="97" t="s">
        <v>466</v>
      </c>
      <c r="I3002" s="97" t="s">
        <v>14040</v>
      </c>
      <c r="J3002" s="97" t="s">
        <v>468</v>
      </c>
      <c r="K3002" s="97">
        <v>149749.742</v>
      </c>
      <c r="L3002" s="97">
        <v>279113.02500000002</v>
      </c>
      <c r="M3002" s="97">
        <v>549711.71840000001</v>
      </c>
      <c r="N3002" s="97">
        <v>779130.56810000003</v>
      </c>
      <c r="O3002" s="97">
        <v>53.759355999999997</v>
      </c>
      <c r="P3002" s="97">
        <v>-8.7626261569999997</v>
      </c>
    </row>
    <row r="3003" spans="1:16" x14ac:dyDescent="0.3">
      <c r="A3003" s="97" t="s">
        <v>14041</v>
      </c>
      <c r="B3003" s="97" t="s">
        <v>14042</v>
      </c>
      <c r="C3003" s="97" t="s">
        <v>14043</v>
      </c>
      <c r="D3003" s="97" t="s">
        <v>121</v>
      </c>
      <c r="E3003" s="97" t="s">
        <v>389</v>
      </c>
      <c r="F3003" s="97"/>
      <c r="G3003" s="97"/>
      <c r="H3003" s="97" t="s">
        <v>389</v>
      </c>
      <c r="I3003" s="97" t="s">
        <v>14044</v>
      </c>
      <c r="J3003" s="97" t="s">
        <v>2218</v>
      </c>
      <c r="K3003" s="97">
        <v>261438.17300000001</v>
      </c>
      <c r="L3003" s="97">
        <v>111963.995</v>
      </c>
      <c r="M3003" s="97">
        <v>661375.19510000001</v>
      </c>
      <c r="N3003" s="97">
        <v>612016.94869999995</v>
      </c>
      <c r="O3003" s="97">
        <v>52.256436090000001</v>
      </c>
      <c r="P3003" s="97">
        <v>-7.1010183009999999</v>
      </c>
    </row>
    <row r="3004" spans="1:16" x14ac:dyDescent="0.3">
      <c r="A3004" s="97" t="s">
        <v>14045</v>
      </c>
      <c r="B3004" s="97" t="s">
        <v>14046</v>
      </c>
      <c r="C3004" s="97" t="s">
        <v>14046</v>
      </c>
      <c r="D3004" s="97" t="s">
        <v>14047</v>
      </c>
      <c r="E3004" s="97" t="s">
        <v>14048</v>
      </c>
      <c r="F3004" s="97" t="s">
        <v>694</v>
      </c>
      <c r="G3004" s="97"/>
      <c r="H3004" s="97" t="s">
        <v>437</v>
      </c>
      <c r="I3004" s="97" t="s">
        <v>14049</v>
      </c>
      <c r="J3004" s="97" t="s">
        <v>439</v>
      </c>
      <c r="K3004" s="97">
        <v>262289.09999999998</v>
      </c>
      <c r="L3004" s="97">
        <v>439049.2</v>
      </c>
      <c r="M3004" s="97">
        <v>662227.68059999996</v>
      </c>
      <c r="N3004" s="97">
        <v>939031.68429999996</v>
      </c>
      <c r="O3004" s="97">
        <v>55.194613330000003</v>
      </c>
      <c r="P3004" s="97">
        <v>-7.022675714</v>
      </c>
    </row>
    <row r="3005" spans="1:16" x14ac:dyDescent="0.3">
      <c r="A3005" s="97" t="s">
        <v>14050</v>
      </c>
      <c r="B3005" s="97" t="s">
        <v>14051</v>
      </c>
      <c r="C3005" s="97" t="s">
        <v>14051</v>
      </c>
      <c r="D3005" s="97" t="s">
        <v>14052</v>
      </c>
      <c r="E3005" s="97" t="s">
        <v>2381</v>
      </c>
      <c r="F3005" s="97" t="s">
        <v>182</v>
      </c>
      <c r="G3005" s="97"/>
      <c r="H3005" s="97" t="s">
        <v>175</v>
      </c>
      <c r="I3005" s="97" t="s">
        <v>14053</v>
      </c>
      <c r="J3005" s="97" t="s">
        <v>177</v>
      </c>
      <c r="K3005" s="97">
        <v>316449.71899999998</v>
      </c>
      <c r="L3005" s="97">
        <v>248219.391</v>
      </c>
      <c r="M3005" s="97">
        <v>716375.61809999996</v>
      </c>
      <c r="N3005" s="97">
        <v>748242.70120000001</v>
      </c>
      <c r="O3005" s="97">
        <v>53.47135025</v>
      </c>
      <c r="P3005" s="97">
        <v>-6.247059932</v>
      </c>
    </row>
    <row r="3006" spans="1:16" x14ac:dyDescent="0.3">
      <c r="A3006" s="97" t="s">
        <v>14054</v>
      </c>
      <c r="B3006" s="97" t="s">
        <v>14055</v>
      </c>
      <c r="C3006" s="97" t="s">
        <v>14056</v>
      </c>
      <c r="D3006" s="97" t="s">
        <v>14057</v>
      </c>
      <c r="E3006" s="97" t="s">
        <v>223</v>
      </c>
      <c r="F3006" s="97"/>
      <c r="G3006" s="97"/>
      <c r="H3006" s="97" t="s">
        <v>225</v>
      </c>
      <c r="I3006" s="97" t="s">
        <v>14058</v>
      </c>
      <c r="J3006" s="97" t="s">
        <v>227</v>
      </c>
      <c r="K3006" s="97">
        <v>311923.8</v>
      </c>
      <c r="L3006" s="97">
        <v>275573.90000000002</v>
      </c>
      <c r="M3006" s="97">
        <v>711850.81949999998</v>
      </c>
      <c r="N3006" s="97">
        <v>775591.34100000001</v>
      </c>
      <c r="O3006" s="97">
        <v>53.717993329999999</v>
      </c>
      <c r="P3006" s="97">
        <v>-6.305378385</v>
      </c>
    </row>
    <row r="3007" spans="1:16" x14ac:dyDescent="0.3">
      <c r="A3007" s="97" t="s">
        <v>14059</v>
      </c>
      <c r="B3007" s="97" t="s">
        <v>14060</v>
      </c>
      <c r="C3007" s="97" t="s">
        <v>14061</v>
      </c>
      <c r="D3007" s="97" t="s">
        <v>14062</v>
      </c>
      <c r="E3007" s="97" t="s">
        <v>600</v>
      </c>
      <c r="F3007" s="97" t="s">
        <v>449</v>
      </c>
      <c r="G3007" s="97"/>
      <c r="H3007" s="97" t="s">
        <v>151</v>
      </c>
      <c r="I3007" s="97" t="s">
        <v>14063</v>
      </c>
      <c r="J3007" s="97" t="s">
        <v>153</v>
      </c>
      <c r="K3007" s="97">
        <v>97801.210999999996</v>
      </c>
      <c r="L3007" s="97">
        <v>104780.44500000001</v>
      </c>
      <c r="M3007" s="97">
        <v>497773.43689999997</v>
      </c>
      <c r="N3007" s="97">
        <v>604835.83100000001</v>
      </c>
      <c r="O3007" s="97">
        <v>52.185838619999998</v>
      </c>
      <c r="P3007" s="97">
        <v>-9.4949986820000003</v>
      </c>
    </row>
    <row r="3008" spans="1:16" x14ac:dyDescent="0.3">
      <c r="A3008" s="97" t="s">
        <v>14064</v>
      </c>
      <c r="B3008" s="97" t="s">
        <v>14065</v>
      </c>
      <c r="C3008" s="97" t="s">
        <v>14065</v>
      </c>
      <c r="D3008" s="97" t="s">
        <v>14066</v>
      </c>
      <c r="E3008" s="97" t="s">
        <v>14067</v>
      </c>
      <c r="F3008" s="97" t="s">
        <v>14068</v>
      </c>
      <c r="G3008" s="97" t="s">
        <v>14069</v>
      </c>
      <c r="H3008" s="97" t="s">
        <v>540</v>
      </c>
      <c r="I3008" s="97" t="s">
        <v>14070</v>
      </c>
      <c r="J3008" s="97" t="s">
        <v>542</v>
      </c>
      <c r="K3008" s="97">
        <v>162908.125</v>
      </c>
      <c r="L3008" s="97">
        <v>156335.95300000001</v>
      </c>
      <c r="M3008" s="97">
        <v>562866.6067</v>
      </c>
      <c r="N3008" s="97">
        <v>656379.87879999995</v>
      </c>
      <c r="O3008" s="97">
        <v>52.657333940000001</v>
      </c>
      <c r="P3008" s="97">
        <v>-8.5488631720000008</v>
      </c>
    </row>
    <row r="3009" spans="1:16" x14ac:dyDescent="0.3">
      <c r="A3009" s="97" t="s">
        <v>14071</v>
      </c>
      <c r="B3009" s="97" t="s">
        <v>14072</v>
      </c>
      <c r="C3009" s="97" t="s">
        <v>14073</v>
      </c>
      <c r="D3009" s="97" t="s">
        <v>14074</v>
      </c>
      <c r="E3009" s="97" t="s">
        <v>611</v>
      </c>
      <c r="F3009" s="97"/>
      <c r="G3009" s="97"/>
      <c r="H3009" s="97" t="s">
        <v>612</v>
      </c>
      <c r="I3009" s="97" t="s">
        <v>14075</v>
      </c>
      <c r="J3009" s="97" t="s">
        <v>614</v>
      </c>
      <c r="K3009" s="97">
        <v>118038.852</v>
      </c>
      <c r="L3009" s="97">
        <v>193875.28099999999</v>
      </c>
      <c r="M3009" s="97">
        <v>518007.20250000001</v>
      </c>
      <c r="N3009" s="97">
        <v>693911.3615</v>
      </c>
      <c r="O3009" s="97">
        <v>52.989655620000001</v>
      </c>
      <c r="P3009" s="97">
        <v>-9.2212251340000009</v>
      </c>
    </row>
    <row r="3010" spans="1:16" x14ac:dyDescent="0.3">
      <c r="A3010" s="97" t="s">
        <v>14076</v>
      </c>
      <c r="B3010" s="97" t="s">
        <v>2770</v>
      </c>
      <c r="C3010" s="97" t="s">
        <v>14077</v>
      </c>
      <c r="D3010" s="97" t="s">
        <v>14078</v>
      </c>
      <c r="E3010" s="97" t="s">
        <v>1471</v>
      </c>
      <c r="F3010" s="97" t="s">
        <v>436</v>
      </c>
      <c r="G3010" s="97"/>
      <c r="H3010" s="97" t="s">
        <v>437</v>
      </c>
      <c r="I3010" s="97" t="s">
        <v>14079</v>
      </c>
      <c r="J3010" s="97" t="s">
        <v>439</v>
      </c>
      <c r="K3010" s="97">
        <v>187672.552</v>
      </c>
      <c r="L3010" s="97">
        <v>361182.34399999998</v>
      </c>
      <c r="M3010" s="97">
        <v>587626.79489999998</v>
      </c>
      <c r="N3010" s="97">
        <v>861182.00089999998</v>
      </c>
      <c r="O3010" s="97">
        <v>54.498924029999998</v>
      </c>
      <c r="P3010" s="97">
        <v>-8.1910110039999999</v>
      </c>
    </row>
    <row r="3011" spans="1:16" x14ac:dyDescent="0.3">
      <c r="A3011" s="97" t="s">
        <v>14080</v>
      </c>
      <c r="B3011" s="97" t="s">
        <v>14081</v>
      </c>
      <c r="C3011" s="97"/>
      <c r="D3011" s="97" t="s">
        <v>14082</v>
      </c>
      <c r="E3011" s="97" t="s">
        <v>14083</v>
      </c>
      <c r="F3011" s="97" t="s">
        <v>3783</v>
      </c>
      <c r="G3011" s="97"/>
      <c r="H3011" s="97" t="s">
        <v>138</v>
      </c>
      <c r="I3011" s="97" t="s">
        <v>14084</v>
      </c>
      <c r="J3011" s="97" t="s">
        <v>140</v>
      </c>
      <c r="K3011" s="97">
        <v>161346.06299999999</v>
      </c>
      <c r="L3011" s="97">
        <v>75766.891000000003</v>
      </c>
      <c r="M3011" s="97">
        <v>561304.44460000005</v>
      </c>
      <c r="N3011" s="97">
        <v>575828.17989999999</v>
      </c>
      <c r="O3011" s="97">
        <v>51.933219090000001</v>
      </c>
      <c r="P3011" s="97">
        <v>-8.5627010479999992</v>
      </c>
    </row>
    <row r="3012" spans="1:16" x14ac:dyDescent="0.3">
      <c r="A3012" s="97" t="s">
        <v>14085</v>
      </c>
      <c r="B3012" s="97" t="s">
        <v>14086</v>
      </c>
      <c r="C3012" s="97" t="s">
        <v>14087</v>
      </c>
      <c r="D3012" s="97" t="s">
        <v>6899</v>
      </c>
      <c r="E3012" s="97" t="s">
        <v>5926</v>
      </c>
      <c r="F3012" s="97" t="s">
        <v>1666</v>
      </c>
      <c r="G3012" s="97"/>
      <c r="H3012" s="97" t="s">
        <v>175</v>
      </c>
      <c r="I3012" s="97" t="s">
        <v>14088</v>
      </c>
      <c r="J3012" s="97" t="s">
        <v>198</v>
      </c>
      <c r="K3012" s="97">
        <v>313241.53000000003</v>
      </c>
      <c r="L3012" s="97">
        <v>236132.73199999999</v>
      </c>
      <c r="M3012" s="97">
        <v>713168.05599999998</v>
      </c>
      <c r="N3012" s="97">
        <v>736158.66310000001</v>
      </c>
      <c r="O3012" s="97">
        <v>53.363499969999999</v>
      </c>
      <c r="P3012" s="97">
        <v>-6.2996876689999999</v>
      </c>
    </row>
    <row r="3013" spans="1:16" x14ac:dyDescent="0.3">
      <c r="A3013" s="97" t="s">
        <v>14089</v>
      </c>
      <c r="B3013" s="97" t="s">
        <v>14090</v>
      </c>
      <c r="C3013" s="97" t="s">
        <v>14091</v>
      </c>
      <c r="D3013" s="97" t="s">
        <v>14092</v>
      </c>
      <c r="E3013" s="97" t="s">
        <v>14093</v>
      </c>
      <c r="F3013" s="97" t="s">
        <v>14094</v>
      </c>
      <c r="G3013" s="97" t="s">
        <v>14095</v>
      </c>
      <c r="H3013" s="97" t="s">
        <v>175</v>
      </c>
      <c r="I3013" s="97" t="s">
        <v>14096</v>
      </c>
      <c r="J3013" s="97" t="s">
        <v>198</v>
      </c>
      <c r="K3013" s="97">
        <v>316864.47399999999</v>
      </c>
      <c r="L3013" s="97">
        <v>236394.50700000001</v>
      </c>
      <c r="M3013" s="97">
        <v>716790.22089999996</v>
      </c>
      <c r="N3013" s="97">
        <v>736420.36250000005</v>
      </c>
      <c r="O3013" s="97">
        <v>53.365063290000002</v>
      </c>
      <c r="P3013" s="97">
        <v>-6.245196784</v>
      </c>
    </row>
    <row r="3014" spans="1:16" x14ac:dyDescent="0.3">
      <c r="A3014" s="97" t="s">
        <v>14097</v>
      </c>
      <c r="B3014" s="97" t="s">
        <v>14098</v>
      </c>
      <c r="C3014" s="97" t="s">
        <v>14098</v>
      </c>
      <c r="D3014" s="97" t="s">
        <v>14099</v>
      </c>
      <c r="E3014" s="97" t="s">
        <v>14100</v>
      </c>
      <c r="F3014" s="97" t="s">
        <v>2068</v>
      </c>
      <c r="G3014" s="97"/>
      <c r="H3014" s="97" t="s">
        <v>175</v>
      </c>
      <c r="I3014" s="97" t="s">
        <v>14101</v>
      </c>
      <c r="J3014" s="97" t="s">
        <v>198</v>
      </c>
      <c r="K3014" s="97">
        <v>318177.65600000002</v>
      </c>
      <c r="L3014" s="97">
        <v>239431.29699999999</v>
      </c>
      <c r="M3014" s="97">
        <v>718103.13619999995</v>
      </c>
      <c r="N3014" s="97">
        <v>739456.49129999999</v>
      </c>
      <c r="O3014" s="97">
        <v>53.39204393</v>
      </c>
      <c r="P3014" s="97">
        <v>-6.2243457700000002</v>
      </c>
    </row>
    <row r="3015" spans="1:16" x14ac:dyDescent="0.3">
      <c r="A3015" s="97" t="s">
        <v>14102</v>
      </c>
      <c r="B3015" s="97" t="s">
        <v>14103</v>
      </c>
      <c r="C3015" s="97" t="s">
        <v>14104</v>
      </c>
      <c r="D3015" s="97" t="s">
        <v>563</v>
      </c>
      <c r="E3015" s="97" t="s">
        <v>2266</v>
      </c>
      <c r="F3015" s="97"/>
      <c r="G3015" s="97"/>
      <c r="H3015" s="97" t="s">
        <v>159</v>
      </c>
      <c r="I3015" s="97" t="s">
        <v>12480</v>
      </c>
      <c r="J3015" s="97" t="s">
        <v>161</v>
      </c>
      <c r="K3015" s="97">
        <v>207843.807</v>
      </c>
      <c r="L3015" s="97">
        <v>139798.26699999999</v>
      </c>
      <c r="M3015" s="97">
        <v>607792.52069999999</v>
      </c>
      <c r="N3015" s="97">
        <v>639845.51300000004</v>
      </c>
      <c r="O3015" s="97">
        <v>52.50993691</v>
      </c>
      <c r="P3015" s="97">
        <v>-7.8852060679999996</v>
      </c>
    </row>
    <row r="3016" spans="1:16" x14ac:dyDescent="0.3">
      <c r="A3016" s="97" t="s">
        <v>14105</v>
      </c>
      <c r="B3016" s="97" t="s">
        <v>14106</v>
      </c>
      <c r="C3016" s="97" t="s">
        <v>14106</v>
      </c>
      <c r="D3016" s="97" t="s">
        <v>387</v>
      </c>
      <c r="E3016" s="97" t="s">
        <v>388</v>
      </c>
      <c r="F3016" s="97"/>
      <c r="G3016" s="97"/>
      <c r="H3016" s="97" t="s">
        <v>389</v>
      </c>
      <c r="I3016" s="97" t="s">
        <v>14107</v>
      </c>
      <c r="J3016" s="97" t="s">
        <v>391</v>
      </c>
      <c r="K3016" s="97">
        <v>211059.3</v>
      </c>
      <c r="L3016" s="97">
        <v>99284.3</v>
      </c>
      <c r="M3016" s="97">
        <v>611007.10309999995</v>
      </c>
      <c r="N3016" s="97">
        <v>599340.25490000006</v>
      </c>
      <c r="O3016" s="97">
        <v>52.145802340000003</v>
      </c>
      <c r="P3016" s="97">
        <v>-7.8391769570000003</v>
      </c>
    </row>
    <row r="3017" spans="1:16" x14ac:dyDescent="0.3">
      <c r="A3017" s="97" t="s">
        <v>14108</v>
      </c>
      <c r="B3017" s="97" t="s">
        <v>14109</v>
      </c>
      <c r="C3017" s="97" t="s">
        <v>14109</v>
      </c>
      <c r="D3017" s="97" t="s">
        <v>14110</v>
      </c>
      <c r="E3017" s="97" t="s">
        <v>14111</v>
      </c>
      <c r="F3017" s="97" t="s">
        <v>679</v>
      </c>
      <c r="G3017" s="97" t="s">
        <v>940</v>
      </c>
      <c r="H3017" s="97" t="s">
        <v>151</v>
      </c>
      <c r="I3017" s="97" t="s">
        <v>14112</v>
      </c>
      <c r="J3017" s="97" t="s">
        <v>153</v>
      </c>
      <c r="K3017" s="97">
        <v>84702.895000000004</v>
      </c>
      <c r="L3017" s="97">
        <v>116297.55899999999</v>
      </c>
      <c r="M3017" s="97">
        <v>484678.00550000003</v>
      </c>
      <c r="N3017" s="97">
        <v>616350.5355</v>
      </c>
      <c r="O3017" s="97">
        <v>52.286713570000003</v>
      </c>
      <c r="P3017" s="97">
        <v>-9.6903527670000003</v>
      </c>
    </row>
    <row r="3018" spans="1:16" x14ac:dyDescent="0.3">
      <c r="A3018" s="97" t="s">
        <v>14113</v>
      </c>
      <c r="B3018" s="97" t="s">
        <v>14114</v>
      </c>
      <c r="C3018" s="97" t="s">
        <v>14114</v>
      </c>
      <c r="D3018" s="97" t="s">
        <v>14115</v>
      </c>
      <c r="E3018" s="97" t="s">
        <v>14116</v>
      </c>
      <c r="F3018" s="97" t="s">
        <v>5373</v>
      </c>
      <c r="G3018" s="97"/>
      <c r="H3018" s="97" t="s">
        <v>203</v>
      </c>
      <c r="I3018" s="97" t="s">
        <v>14117</v>
      </c>
      <c r="J3018" s="97" t="s">
        <v>205</v>
      </c>
      <c r="K3018" s="97">
        <v>288900.06300000002</v>
      </c>
      <c r="L3018" s="97">
        <v>217051.81299999999</v>
      </c>
      <c r="M3018" s="97">
        <v>688831.73089999997</v>
      </c>
      <c r="N3018" s="97">
        <v>717081.98419999995</v>
      </c>
      <c r="O3018" s="97">
        <v>53.196751730000003</v>
      </c>
      <c r="P3018" s="97">
        <v>-6.6705400920000004</v>
      </c>
    </row>
    <row r="3019" spans="1:16" x14ac:dyDescent="0.3">
      <c r="A3019" s="97" t="s">
        <v>14118</v>
      </c>
      <c r="B3019" s="97" t="s">
        <v>14119</v>
      </c>
      <c r="C3019" s="97" t="s">
        <v>14119</v>
      </c>
      <c r="D3019" s="97" t="s">
        <v>14120</v>
      </c>
      <c r="E3019" s="97" t="s">
        <v>11884</v>
      </c>
      <c r="F3019" s="97"/>
      <c r="G3019" s="97"/>
      <c r="H3019" s="97" t="s">
        <v>389</v>
      </c>
      <c r="I3019" s="97" t="s">
        <v>14121</v>
      </c>
      <c r="J3019" s="97" t="s">
        <v>2218</v>
      </c>
      <c r="K3019" s="97">
        <v>258234.47500000001</v>
      </c>
      <c r="L3019" s="97">
        <v>112407.645</v>
      </c>
      <c r="M3019" s="97">
        <v>658172.18940000003</v>
      </c>
      <c r="N3019" s="97">
        <v>612460.52029999997</v>
      </c>
      <c r="O3019" s="97">
        <v>52.260770610000002</v>
      </c>
      <c r="P3019" s="97">
        <v>-7.1478515380000003</v>
      </c>
    </row>
    <row r="3020" spans="1:16" x14ac:dyDescent="0.3">
      <c r="A3020" s="97" t="s">
        <v>14122</v>
      </c>
      <c r="B3020" s="97" t="s">
        <v>14123</v>
      </c>
      <c r="C3020" s="97" t="s">
        <v>14123</v>
      </c>
      <c r="D3020" s="97" t="s">
        <v>14124</v>
      </c>
      <c r="E3020" s="97" t="s">
        <v>14125</v>
      </c>
      <c r="F3020" s="97" t="s">
        <v>4943</v>
      </c>
      <c r="G3020" s="97" t="s">
        <v>182</v>
      </c>
      <c r="H3020" s="97" t="s">
        <v>175</v>
      </c>
      <c r="I3020" s="97" t="s">
        <v>14126</v>
      </c>
      <c r="J3020" s="97" t="s">
        <v>177</v>
      </c>
      <c r="K3020" s="97">
        <v>323120.90000000002</v>
      </c>
      <c r="L3020" s="97">
        <v>250655.4</v>
      </c>
      <c r="M3020" s="97">
        <v>723045.375</v>
      </c>
      <c r="N3020" s="97">
        <v>750678.15</v>
      </c>
      <c r="O3020" s="97">
        <v>53.491709960000001</v>
      </c>
      <c r="P3020" s="97">
        <v>-6.1456970970000002</v>
      </c>
    </row>
    <row r="3021" spans="1:16" x14ac:dyDescent="0.3">
      <c r="A3021" s="97" t="s">
        <v>14127</v>
      </c>
      <c r="B3021" s="97" t="s">
        <v>14128</v>
      </c>
      <c r="C3021" s="97"/>
      <c r="D3021" s="97" t="s">
        <v>2926</v>
      </c>
      <c r="E3021" s="97" t="s">
        <v>1780</v>
      </c>
      <c r="F3021" s="97"/>
      <c r="G3021" s="97"/>
      <c r="H3021" s="97" t="s">
        <v>138</v>
      </c>
      <c r="I3021" s="97" t="s">
        <v>14129</v>
      </c>
      <c r="J3021" s="97" t="s">
        <v>140</v>
      </c>
      <c r="K3021" s="97">
        <v>173067.47</v>
      </c>
      <c r="L3021" s="97">
        <v>62930.402999999998</v>
      </c>
      <c r="M3021" s="97">
        <v>573023.25780000002</v>
      </c>
      <c r="N3021" s="97">
        <v>562994.39269999997</v>
      </c>
      <c r="O3021" s="97">
        <v>51.818547860000002</v>
      </c>
      <c r="P3021" s="97">
        <v>-8.3912916160000002</v>
      </c>
    </row>
    <row r="3022" spans="1:16" x14ac:dyDescent="0.3">
      <c r="A3022" s="97" t="s">
        <v>14130</v>
      </c>
      <c r="B3022" s="97" t="s">
        <v>14131</v>
      </c>
      <c r="C3022" s="97" t="s">
        <v>14131</v>
      </c>
      <c r="D3022" s="97" t="s">
        <v>14132</v>
      </c>
      <c r="E3022" s="97" t="s">
        <v>7789</v>
      </c>
      <c r="F3022" s="97" t="s">
        <v>418</v>
      </c>
      <c r="G3022" s="97" t="s">
        <v>224</v>
      </c>
      <c r="H3022" s="97" t="s">
        <v>225</v>
      </c>
      <c r="I3022" s="97" t="s">
        <v>14133</v>
      </c>
      <c r="J3022" s="97" t="s">
        <v>227</v>
      </c>
      <c r="K3022" s="97">
        <v>303200.09399999998</v>
      </c>
      <c r="L3022" s="97">
        <v>308829.59399999998</v>
      </c>
      <c r="M3022" s="97">
        <v>703129.16949999996</v>
      </c>
      <c r="N3022" s="97">
        <v>808839.9166</v>
      </c>
      <c r="O3022" s="97">
        <v>54.018453200000003</v>
      </c>
      <c r="P3022" s="97">
        <v>-6.4262879010000002</v>
      </c>
    </row>
    <row r="3023" spans="1:16" x14ac:dyDescent="0.3">
      <c r="A3023" s="97" t="s">
        <v>14134</v>
      </c>
      <c r="B3023" s="97" t="s">
        <v>14135</v>
      </c>
      <c r="C3023" s="97" t="s">
        <v>14135</v>
      </c>
      <c r="D3023" s="97" t="s">
        <v>14136</v>
      </c>
      <c r="E3023" s="97" t="s">
        <v>245</v>
      </c>
      <c r="F3023" s="97"/>
      <c r="G3023" s="97"/>
      <c r="H3023" s="97" t="s">
        <v>247</v>
      </c>
      <c r="I3023" s="97" t="s">
        <v>14137</v>
      </c>
      <c r="J3023" s="97" t="s">
        <v>249</v>
      </c>
      <c r="K3023" s="97">
        <v>286207.81300000002</v>
      </c>
      <c r="L3023" s="97">
        <v>266916.40600000002</v>
      </c>
      <c r="M3023" s="97">
        <v>686140.32620000001</v>
      </c>
      <c r="N3023" s="97">
        <v>766935.84889999998</v>
      </c>
      <c r="O3023" s="97">
        <v>53.645106949999999</v>
      </c>
      <c r="P3023" s="97">
        <v>-6.6971859509999998</v>
      </c>
    </row>
    <row r="3024" spans="1:16" x14ac:dyDescent="0.3">
      <c r="A3024" s="97" t="s">
        <v>14138</v>
      </c>
      <c r="B3024" s="97" t="s">
        <v>14139</v>
      </c>
      <c r="C3024" s="97" t="s">
        <v>14140</v>
      </c>
      <c r="D3024" s="97" t="s">
        <v>14141</v>
      </c>
      <c r="E3024" s="97" t="s">
        <v>14142</v>
      </c>
      <c r="F3024" s="97" t="s">
        <v>14143</v>
      </c>
      <c r="G3024" s="97" t="s">
        <v>11302</v>
      </c>
      <c r="H3024" s="97" t="s">
        <v>515</v>
      </c>
      <c r="I3024" s="97" t="s">
        <v>14144</v>
      </c>
      <c r="J3024" s="97" t="s">
        <v>517</v>
      </c>
      <c r="K3024" s="97">
        <v>313962.75</v>
      </c>
      <c r="L3024" s="97">
        <v>159439.125</v>
      </c>
      <c r="M3024" s="97">
        <v>713888.7132</v>
      </c>
      <c r="N3024" s="97">
        <v>659481.57350000006</v>
      </c>
      <c r="O3024" s="97">
        <v>52.674518480000003</v>
      </c>
      <c r="P3024" s="97">
        <v>-6.3159101890000002</v>
      </c>
    </row>
    <row r="3025" spans="1:16" x14ac:dyDescent="0.3">
      <c r="A3025" s="97" t="s">
        <v>14145</v>
      </c>
      <c r="B3025" s="97" t="s">
        <v>14146</v>
      </c>
      <c r="C3025" s="97" t="s">
        <v>14146</v>
      </c>
      <c r="D3025" s="97" t="s">
        <v>14147</v>
      </c>
      <c r="E3025" s="97" t="s">
        <v>181</v>
      </c>
      <c r="F3025" s="97" t="s">
        <v>5731</v>
      </c>
      <c r="G3025" s="97"/>
      <c r="H3025" s="97" t="s">
        <v>175</v>
      </c>
      <c r="I3025" s="97" t="s">
        <v>14148</v>
      </c>
      <c r="J3025" s="97" t="s">
        <v>184</v>
      </c>
      <c r="K3025" s="97">
        <v>304370.125</v>
      </c>
      <c r="L3025" s="97">
        <v>233462.04699999999</v>
      </c>
      <c r="M3025" s="97">
        <v>704298.54779999994</v>
      </c>
      <c r="N3025" s="97">
        <v>733488.60060000001</v>
      </c>
      <c r="O3025" s="97">
        <v>53.34133688</v>
      </c>
      <c r="P3025" s="97">
        <v>-6.433771847</v>
      </c>
    </row>
    <row r="3026" spans="1:16" x14ac:dyDescent="0.3">
      <c r="A3026" s="97" t="s">
        <v>14149</v>
      </c>
      <c r="B3026" s="97" t="s">
        <v>14150</v>
      </c>
      <c r="C3026" s="97" t="s">
        <v>14150</v>
      </c>
      <c r="D3026" s="97" t="s">
        <v>14151</v>
      </c>
      <c r="E3026" s="97" t="s">
        <v>14152</v>
      </c>
      <c r="F3026" s="97" t="s">
        <v>694</v>
      </c>
      <c r="G3026" s="97"/>
      <c r="H3026" s="97" t="s">
        <v>437</v>
      </c>
      <c r="I3026" s="97" t="s">
        <v>14153</v>
      </c>
      <c r="J3026" s="97" t="s">
        <v>439</v>
      </c>
      <c r="K3026" s="97">
        <v>187751.78400000001</v>
      </c>
      <c r="L3026" s="97">
        <v>361745.13</v>
      </c>
      <c r="M3026" s="97">
        <v>587706.01280000003</v>
      </c>
      <c r="N3026" s="97">
        <v>861744.66520000005</v>
      </c>
      <c r="O3026" s="97">
        <v>54.503981570000001</v>
      </c>
      <c r="P3026" s="97">
        <v>-8.1898115140000005</v>
      </c>
    </row>
    <row r="3027" spans="1:16" x14ac:dyDescent="0.3">
      <c r="A3027" s="97" t="s">
        <v>14154</v>
      </c>
      <c r="B3027" s="97" t="s">
        <v>14155</v>
      </c>
      <c r="C3027" s="97" t="s">
        <v>14155</v>
      </c>
      <c r="D3027" s="97" t="s">
        <v>4568</v>
      </c>
      <c r="E3027" s="97" t="s">
        <v>3892</v>
      </c>
      <c r="F3027" s="97" t="s">
        <v>2068</v>
      </c>
      <c r="G3027" s="97"/>
      <c r="H3027" s="97" t="s">
        <v>175</v>
      </c>
      <c r="I3027" s="97" t="s">
        <v>14156</v>
      </c>
      <c r="J3027" s="97" t="s">
        <v>198</v>
      </c>
      <c r="K3027" s="97">
        <v>315250.54800000001</v>
      </c>
      <c r="L3027" s="97">
        <v>237632.61</v>
      </c>
      <c r="M3027" s="97">
        <v>715176.64919999999</v>
      </c>
      <c r="N3027" s="97">
        <v>737658.20730000001</v>
      </c>
      <c r="O3027" s="97">
        <v>53.376536459999997</v>
      </c>
      <c r="P3027" s="97">
        <v>-6.2689780480000001</v>
      </c>
    </row>
    <row r="3028" spans="1:16" x14ac:dyDescent="0.3">
      <c r="A3028" s="97" t="s">
        <v>14157</v>
      </c>
      <c r="B3028" s="97" t="s">
        <v>14158</v>
      </c>
      <c r="C3028" s="97" t="s">
        <v>7789</v>
      </c>
      <c r="D3028" s="97" t="s">
        <v>14159</v>
      </c>
      <c r="E3028" s="97" t="s">
        <v>7789</v>
      </c>
      <c r="F3028" s="97"/>
      <c r="G3028" s="97"/>
      <c r="H3028" s="97" t="s">
        <v>262</v>
      </c>
      <c r="I3028" s="97" t="s">
        <v>14160</v>
      </c>
      <c r="J3028" s="97" t="s">
        <v>264</v>
      </c>
      <c r="K3028" s="97">
        <v>234183.766</v>
      </c>
      <c r="L3028" s="97">
        <v>191809.92199999999</v>
      </c>
      <c r="M3028" s="97">
        <v>634127.08530000004</v>
      </c>
      <c r="N3028" s="97">
        <v>691845.82279999997</v>
      </c>
      <c r="O3028" s="97">
        <v>52.9762773</v>
      </c>
      <c r="P3028" s="97">
        <v>-7.4918667640000001</v>
      </c>
    </row>
    <row r="3029" spans="1:16" x14ac:dyDescent="0.3">
      <c r="A3029" s="97" t="s">
        <v>14161</v>
      </c>
      <c r="B3029" s="97" t="s">
        <v>14162</v>
      </c>
      <c r="C3029" s="97" t="s">
        <v>14162</v>
      </c>
      <c r="D3029" s="97" t="s">
        <v>5433</v>
      </c>
      <c r="E3029" s="97" t="s">
        <v>388</v>
      </c>
      <c r="F3029" s="97"/>
      <c r="G3029" s="97"/>
      <c r="H3029" s="97" t="s">
        <v>389</v>
      </c>
      <c r="I3029" s="97" t="s">
        <v>14163</v>
      </c>
      <c r="J3029" s="97" t="s">
        <v>391</v>
      </c>
      <c r="K3029" s="97">
        <v>239880.20300000001</v>
      </c>
      <c r="L3029" s="97">
        <v>106072.04700000001</v>
      </c>
      <c r="M3029" s="97">
        <v>639821.83609999996</v>
      </c>
      <c r="N3029" s="97">
        <v>606126.38509999996</v>
      </c>
      <c r="O3029" s="97">
        <v>52.205472409999999</v>
      </c>
      <c r="P3029" s="97">
        <v>-7.4173881140000004</v>
      </c>
    </row>
    <row r="3030" spans="1:16" x14ac:dyDescent="0.3">
      <c r="A3030" s="97" t="s">
        <v>14164</v>
      </c>
      <c r="B3030" s="97" t="s">
        <v>14165</v>
      </c>
      <c r="C3030" s="97" t="s">
        <v>14166</v>
      </c>
      <c r="D3030" s="97" t="s">
        <v>14167</v>
      </c>
      <c r="E3030" s="97" t="s">
        <v>688</v>
      </c>
      <c r="F3030" s="97" t="s">
        <v>224</v>
      </c>
      <c r="G3030" s="97"/>
      <c r="H3030" s="97" t="s">
        <v>225</v>
      </c>
      <c r="I3030" s="97" t="s">
        <v>14168</v>
      </c>
      <c r="J3030" s="97" t="s">
        <v>227</v>
      </c>
      <c r="K3030" s="97">
        <v>296003.429</v>
      </c>
      <c r="L3030" s="97">
        <v>291357.50300000003</v>
      </c>
      <c r="M3030" s="97">
        <v>695933.96200000006</v>
      </c>
      <c r="N3030" s="97">
        <v>791371.62809999997</v>
      </c>
      <c r="O3030" s="97">
        <v>53.862920539999998</v>
      </c>
      <c r="P3030" s="97">
        <v>-6.5415277300000003</v>
      </c>
    </row>
    <row r="3031" spans="1:16" x14ac:dyDescent="0.3">
      <c r="A3031" s="97" t="s">
        <v>14169</v>
      </c>
      <c r="B3031" s="97" t="s">
        <v>2733</v>
      </c>
      <c r="C3031" s="97" t="s">
        <v>2733</v>
      </c>
      <c r="D3031" s="97" t="s">
        <v>3423</v>
      </c>
      <c r="E3031" s="97" t="s">
        <v>380</v>
      </c>
      <c r="F3031" s="97"/>
      <c r="G3031" s="97"/>
      <c r="H3031" s="97" t="s">
        <v>381</v>
      </c>
      <c r="I3031" s="97" t="s">
        <v>14170</v>
      </c>
      <c r="J3031" s="97" t="s">
        <v>383</v>
      </c>
      <c r="K3031" s="97">
        <v>278597.34399999998</v>
      </c>
      <c r="L3031" s="97">
        <v>295309.34399999998</v>
      </c>
      <c r="M3031" s="97">
        <v>678531.64780000004</v>
      </c>
      <c r="N3031" s="97">
        <v>795322.71030000004</v>
      </c>
      <c r="O3031" s="97">
        <v>53.901340810000001</v>
      </c>
      <c r="P3031" s="97">
        <v>-6.8050106589999997</v>
      </c>
    </row>
    <row r="3032" spans="1:16" x14ac:dyDescent="0.3">
      <c r="A3032" s="97" t="s">
        <v>14171</v>
      </c>
      <c r="B3032" s="97" t="s">
        <v>14172</v>
      </c>
      <c r="C3032" s="97" t="s">
        <v>14172</v>
      </c>
      <c r="D3032" s="97" t="s">
        <v>14173</v>
      </c>
      <c r="E3032" s="97" t="s">
        <v>8114</v>
      </c>
      <c r="F3032" s="97" t="s">
        <v>8115</v>
      </c>
      <c r="G3032" s="97"/>
      <c r="H3032" s="97" t="s">
        <v>175</v>
      </c>
      <c r="I3032" s="97" t="s">
        <v>14174</v>
      </c>
      <c r="J3032" s="97" t="s">
        <v>184</v>
      </c>
      <c r="K3032" s="97">
        <v>307279.71399999998</v>
      </c>
      <c r="L3032" s="97">
        <v>227883.96599999999</v>
      </c>
      <c r="M3032" s="97">
        <v>707207.4804</v>
      </c>
      <c r="N3032" s="97">
        <v>727911.70589999994</v>
      </c>
      <c r="O3032" s="97">
        <v>53.290656060000003</v>
      </c>
      <c r="P3032" s="97">
        <v>-6.3919922060000003</v>
      </c>
    </row>
    <row r="3033" spans="1:16" x14ac:dyDescent="0.3">
      <c r="A3033" s="97" t="s">
        <v>14175</v>
      </c>
      <c r="B3033" s="97" t="s">
        <v>14176</v>
      </c>
      <c r="C3033" s="97" t="s">
        <v>14176</v>
      </c>
      <c r="D3033" s="97" t="s">
        <v>11956</v>
      </c>
      <c r="E3033" s="97" t="s">
        <v>10815</v>
      </c>
      <c r="F3033" s="97"/>
      <c r="G3033" s="97"/>
      <c r="H3033" s="97" t="s">
        <v>123</v>
      </c>
      <c r="I3033" s="97" t="s">
        <v>14177</v>
      </c>
      <c r="J3033" s="97" t="s">
        <v>125</v>
      </c>
      <c r="K3033" s="97">
        <v>272027.34399999998</v>
      </c>
      <c r="L3033" s="97">
        <v>320717.46899999998</v>
      </c>
      <c r="M3033" s="97">
        <v>671963.19830000005</v>
      </c>
      <c r="N3033" s="97">
        <v>820725.39610000001</v>
      </c>
      <c r="O3033" s="97">
        <v>54.130518270000003</v>
      </c>
      <c r="P3033" s="97">
        <v>-6.8989289420000004</v>
      </c>
    </row>
    <row r="3034" spans="1:16" x14ac:dyDescent="0.3">
      <c r="A3034" s="97" t="s">
        <v>14178</v>
      </c>
      <c r="B3034" s="97" t="s">
        <v>14179</v>
      </c>
      <c r="C3034" s="97"/>
      <c r="D3034" s="97" t="s">
        <v>14180</v>
      </c>
      <c r="E3034" s="97" t="s">
        <v>3561</v>
      </c>
      <c r="F3034" s="97" t="s">
        <v>7920</v>
      </c>
      <c r="G3034" s="97"/>
      <c r="H3034" s="97" t="s">
        <v>540</v>
      </c>
      <c r="I3034" s="97" t="s">
        <v>14181</v>
      </c>
      <c r="J3034" s="97" t="s">
        <v>542</v>
      </c>
      <c r="K3034" s="97">
        <v>153932.04699999999</v>
      </c>
      <c r="L3034" s="97">
        <v>153480.92199999999</v>
      </c>
      <c r="M3034" s="97">
        <v>553892.44669999997</v>
      </c>
      <c r="N3034" s="97">
        <v>653525.51130000001</v>
      </c>
      <c r="O3034" s="97">
        <v>52.630992220000003</v>
      </c>
      <c r="P3034" s="97">
        <v>-8.6811010359999994</v>
      </c>
    </row>
    <row r="3035" spans="1:16" x14ac:dyDescent="0.3">
      <c r="A3035" s="97" t="s">
        <v>14182</v>
      </c>
      <c r="B3035" s="97" t="s">
        <v>14183</v>
      </c>
      <c r="C3035" s="97" t="s">
        <v>14183</v>
      </c>
      <c r="D3035" s="97" t="s">
        <v>14184</v>
      </c>
      <c r="E3035" s="97" t="s">
        <v>14185</v>
      </c>
      <c r="F3035" s="97" t="s">
        <v>4444</v>
      </c>
      <c r="G3035" s="97" t="s">
        <v>182</v>
      </c>
      <c r="H3035" s="97" t="s">
        <v>175</v>
      </c>
      <c r="I3035" s="97" t="s">
        <v>14186</v>
      </c>
      <c r="J3035" s="97" t="s">
        <v>177</v>
      </c>
      <c r="K3035" s="97">
        <v>322269.5</v>
      </c>
      <c r="L3035" s="97">
        <v>254778.7</v>
      </c>
      <c r="M3035" s="97">
        <v>722194.18030000001</v>
      </c>
      <c r="N3035" s="97">
        <v>754800.5662</v>
      </c>
      <c r="O3035" s="97">
        <v>53.52893589</v>
      </c>
      <c r="P3035" s="97">
        <v>-6.1569110399999998</v>
      </c>
    </row>
    <row r="3036" spans="1:16" x14ac:dyDescent="0.3">
      <c r="A3036" s="97" t="s">
        <v>14187</v>
      </c>
      <c r="B3036" s="97" t="s">
        <v>14188</v>
      </c>
      <c r="C3036" s="97" t="s">
        <v>14188</v>
      </c>
      <c r="D3036" s="97" t="s">
        <v>10128</v>
      </c>
      <c r="E3036" s="97" t="s">
        <v>2846</v>
      </c>
      <c r="F3036" s="97" t="s">
        <v>202</v>
      </c>
      <c r="G3036" s="97"/>
      <c r="H3036" s="97" t="s">
        <v>203</v>
      </c>
      <c r="I3036" s="97" t="s">
        <v>14189</v>
      </c>
      <c r="J3036" s="97" t="s">
        <v>205</v>
      </c>
      <c r="K3036" s="97">
        <v>279656.90600000002</v>
      </c>
      <c r="L3036" s="97">
        <v>212661.42199999999</v>
      </c>
      <c r="M3036" s="97">
        <v>679590.54150000005</v>
      </c>
      <c r="N3036" s="97">
        <v>712692.5882</v>
      </c>
      <c r="O3036" s="97">
        <v>53.158774630000003</v>
      </c>
      <c r="P3036" s="97">
        <v>-6.809901773</v>
      </c>
    </row>
    <row r="3037" spans="1:16" x14ac:dyDescent="0.3">
      <c r="A3037" s="97" t="s">
        <v>14190</v>
      </c>
      <c r="B3037" s="97" t="s">
        <v>14191</v>
      </c>
      <c r="C3037" s="97" t="s">
        <v>14191</v>
      </c>
      <c r="D3037" s="97" t="s">
        <v>14192</v>
      </c>
      <c r="E3037" s="97" t="s">
        <v>3546</v>
      </c>
      <c r="F3037" s="97"/>
      <c r="G3037" s="97"/>
      <c r="H3037" s="97" t="s">
        <v>290</v>
      </c>
      <c r="I3037" s="97" t="s">
        <v>14193</v>
      </c>
      <c r="J3037" s="97" t="s">
        <v>292</v>
      </c>
      <c r="K3037" s="97">
        <v>331395.65100000001</v>
      </c>
      <c r="L3037" s="97">
        <v>194494.72099999999</v>
      </c>
      <c r="M3037" s="97">
        <v>731318.04539999994</v>
      </c>
      <c r="N3037" s="97">
        <v>694529.5257</v>
      </c>
      <c r="O3037" s="97">
        <v>52.98539633</v>
      </c>
      <c r="P3037" s="97">
        <v>-6.0442387340000003</v>
      </c>
    </row>
    <row r="3038" spans="1:16" x14ac:dyDescent="0.3">
      <c r="A3038" s="97" t="s">
        <v>14194</v>
      </c>
      <c r="B3038" s="97" t="s">
        <v>14195</v>
      </c>
      <c r="C3038" s="97" t="s">
        <v>14195</v>
      </c>
      <c r="D3038" s="97" t="s">
        <v>6758</v>
      </c>
      <c r="E3038" s="97" t="s">
        <v>245</v>
      </c>
      <c r="F3038" s="97" t="s">
        <v>246</v>
      </c>
      <c r="G3038" s="97"/>
      <c r="H3038" s="97" t="s">
        <v>247</v>
      </c>
      <c r="I3038" s="97" t="s">
        <v>14196</v>
      </c>
      <c r="J3038" s="97" t="s">
        <v>249</v>
      </c>
      <c r="K3038" s="97">
        <v>289270.43800000002</v>
      </c>
      <c r="L3038" s="97">
        <v>266752.53100000002</v>
      </c>
      <c r="M3038" s="97">
        <v>689202.29059999995</v>
      </c>
      <c r="N3038" s="97">
        <v>766771.99289999995</v>
      </c>
      <c r="O3038" s="97">
        <v>53.643122069999997</v>
      </c>
      <c r="P3038" s="97">
        <v>-6.6509366769999998</v>
      </c>
    </row>
    <row r="3039" spans="1:16" x14ac:dyDescent="0.3">
      <c r="A3039" s="97" t="s">
        <v>14197</v>
      </c>
      <c r="B3039" s="97" t="s">
        <v>802</v>
      </c>
      <c r="C3039" s="97" t="s">
        <v>4329</v>
      </c>
      <c r="D3039" s="97" t="s">
        <v>14198</v>
      </c>
      <c r="E3039" s="97" t="s">
        <v>14199</v>
      </c>
      <c r="F3039" s="97" t="s">
        <v>245</v>
      </c>
      <c r="G3039" s="97" t="s">
        <v>246</v>
      </c>
      <c r="H3039" s="97" t="s">
        <v>247</v>
      </c>
      <c r="I3039" s="97" t="s">
        <v>14200</v>
      </c>
      <c r="J3039" s="97" t="s">
        <v>249</v>
      </c>
      <c r="K3039" s="97">
        <v>286289.8</v>
      </c>
      <c r="L3039" s="97">
        <v>269598.40000000002</v>
      </c>
      <c r="M3039" s="97">
        <v>686222.30980000005</v>
      </c>
      <c r="N3039" s="97">
        <v>769617.26470000006</v>
      </c>
      <c r="O3039" s="97">
        <v>53.669183629999999</v>
      </c>
      <c r="P3039" s="97">
        <v>-6.695202535</v>
      </c>
    </row>
    <row r="3040" spans="1:16" x14ac:dyDescent="0.3">
      <c r="A3040" s="97" t="s">
        <v>14201</v>
      </c>
      <c r="B3040" s="97" t="s">
        <v>14202</v>
      </c>
      <c r="C3040" s="97" t="s">
        <v>14203</v>
      </c>
      <c r="D3040" s="97" t="s">
        <v>14204</v>
      </c>
      <c r="E3040" s="97" t="s">
        <v>1141</v>
      </c>
      <c r="F3040" s="97"/>
      <c r="G3040" s="97"/>
      <c r="H3040" s="97" t="s">
        <v>540</v>
      </c>
      <c r="I3040" s="97" t="s">
        <v>14205</v>
      </c>
      <c r="J3040" s="97" t="s">
        <v>1143</v>
      </c>
      <c r="K3040" s="97">
        <v>156312.71900000001</v>
      </c>
      <c r="L3040" s="97">
        <v>153864.42199999999</v>
      </c>
      <c r="M3040" s="97">
        <v>556272.60800000001</v>
      </c>
      <c r="N3040" s="97">
        <v>653908.91579999996</v>
      </c>
      <c r="O3040" s="97">
        <v>52.634634929999997</v>
      </c>
      <c r="P3040" s="97">
        <v>-8.6459945279999992</v>
      </c>
    </row>
    <row r="3041" spans="1:16" x14ac:dyDescent="0.3">
      <c r="A3041" s="97" t="s">
        <v>14206</v>
      </c>
      <c r="B3041" s="97" t="s">
        <v>14207</v>
      </c>
      <c r="C3041" s="97"/>
      <c r="D3041" s="97" t="s">
        <v>14208</v>
      </c>
      <c r="E3041" s="97" t="s">
        <v>998</v>
      </c>
      <c r="F3041" s="97" t="s">
        <v>137</v>
      </c>
      <c r="G3041" s="97"/>
      <c r="H3041" s="97" t="s">
        <v>138</v>
      </c>
      <c r="I3041" s="97" t="s">
        <v>14209</v>
      </c>
      <c r="J3041" s="97" t="s">
        <v>140</v>
      </c>
      <c r="K3041" s="97">
        <v>124714.398</v>
      </c>
      <c r="L3041" s="97">
        <v>59324.616999999998</v>
      </c>
      <c r="M3041" s="97">
        <v>524680.57860000001</v>
      </c>
      <c r="N3041" s="97">
        <v>559389.64690000005</v>
      </c>
      <c r="O3041" s="97">
        <v>51.781727019999998</v>
      </c>
      <c r="P3041" s="97">
        <v>-9.091615268</v>
      </c>
    </row>
    <row r="3042" spans="1:16" x14ac:dyDescent="0.3">
      <c r="A3042" s="97" t="s">
        <v>14210</v>
      </c>
      <c r="B3042" s="97" t="s">
        <v>14211</v>
      </c>
      <c r="C3042" s="97" t="s">
        <v>14211</v>
      </c>
      <c r="D3042" s="97" t="s">
        <v>14211</v>
      </c>
      <c r="E3042" s="97" t="s">
        <v>14212</v>
      </c>
      <c r="F3042" s="97" t="s">
        <v>174</v>
      </c>
      <c r="G3042" s="97"/>
      <c r="H3042" s="97" t="s">
        <v>175</v>
      </c>
      <c r="I3042" s="97" t="s">
        <v>14213</v>
      </c>
      <c r="J3042" s="97" t="s">
        <v>177</v>
      </c>
      <c r="K3042" s="97">
        <v>303650.875</v>
      </c>
      <c r="L3042" s="97">
        <v>239241.5</v>
      </c>
      <c r="M3042" s="97">
        <v>703579.48349999997</v>
      </c>
      <c r="N3042" s="97">
        <v>739266.81240000005</v>
      </c>
      <c r="O3042" s="97">
        <v>53.393387089999997</v>
      </c>
      <c r="P3042" s="97">
        <v>-6.4426731850000003</v>
      </c>
    </row>
    <row r="3043" spans="1:16" x14ac:dyDescent="0.3">
      <c r="A3043" s="97" t="s">
        <v>14214</v>
      </c>
      <c r="B3043" s="97" t="s">
        <v>14215</v>
      </c>
      <c r="C3043" s="97" t="s">
        <v>14216</v>
      </c>
      <c r="D3043" s="97" t="s">
        <v>12965</v>
      </c>
      <c r="E3043" s="97" t="s">
        <v>181</v>
      </c>
      <c r="F3043" s="97" t="s">
        <v>182</v>
      </c>
      <c r="G3043" s="97"/>
      <c r="H3043" s="97" t="s">
        <v>175</v>
      </c>
      <c r="I3043" s="97" t="s">
        <v>14217</v>
      </c>
      <c r="J3043" s="97" t="s">
        <v>184</v>
      </c>
      <c r="K3043" s="97">
        <v>305506.75</v>
      </c>
      <c r="L3043" s="97">
        <v>233323.53099999999</v>
      </c>
      <c r="M3043" s="97">
        <v>705434.92720000003</v>
      </c>
      <c r="N3043" s="97">
        <v>733350.10840000003</v>
      </c>
      <c r="O3043" s="97">
        <v>53.339867589999997</v>
      </c>
      <c r="P3043" s="97">
        <v>-6.4167602859999997</v>
      </c>
    </row>
    <row r="3044" spans="1:16" x14ac:dyDescent="0.3">
      <c r="A3044" s="97" t="s">
        <v>14218</v>
      </c>
      <c r="B3044" s="97" t="s">
        <v>14219</v>
      </c>
      <c r="C3044" s="97"/>
      <c r="D3044" s="97" t="s">
        <v>14220</v>
      </c>
      <c r="E3044" s="97" t="s">
        <v>274</v>
      </c>
      <c r="F3044" s="97"/>
      <c r="G3044" s="97"/>
      <c r="H3044" s="97" t="s">
        <v>276</v>
      </c>
      <c r="I3044" s="97" t="s">
        <v>14221</v>
      </c>
      <c r="J3044" s="97" t="s">
        <v>278</v>
      </c>
      <c r="K3044" s="97">
        <v>242208.859</v>
      </c>
      <c r="L3044" s="97">
        <v>253027.516</v>
      </c>
      <c r="M3044" s="97">
        <v>642150.77659999998</v>
      </c>
      <c r="N3044" s="97">
        <v>753050.18559999997</v>
      </c>
      <c r="O3044" s="97">
        <v>53.525721240000003</v>
      </c>
      <c r="P3044" s="97">
        <v>-7.3643044709999996</v>
      </c>
    </row>
    <row r="3045" spans="1:16" x14ac:dyDescent="0.3">
      <c r="A3045" s="97" t="s">
        <v>14222</v>
      </c>
      <c r="B3045" s="97" t="s">
        <v>14223</v>
      </c>
      <c r="C3045" s="97" t="s">
        <v>14223</v>
      </c>
      <c r="D3045" s="97" t="s">
        <v>14224</v>
      </c>
      <c r="E3045" s="97" t="s">
        <v>1197</v>
      </c>
      <c r="F3045" s="97" t="s">
        <v>7949</v>
      </c>
      <c r="G3045" s="97"/>
      <c r="H3045" s="97" t="s">
        <v>594</v>
      </c>
      <c r="I3045" s="97" t="s">
        <v>14225</v>
      </c>
      <c r="J3045" s="97" t="s">
        <v>596</v>
      </c>
      <c r="K3045" s="97">
        <v>233146.20300000001</v>
      </c>
      <c r="L3045" s="97">
        <v>226915.391</v>
      </c>
      <c r="M3045" s="97">
        <v>633089.93350000004</v>
      </c>
      <c r="N3045" s="97">
        <v>726943.73459999997</v>
      </c>
      <c r="O3045" s="97">
        <v>53.291764200000003</v>
      </c>
      <c r="P3045" s="97">
        <v>-7.5036871610000002</v>
      </c>
    </row>
    <row r="3046" spans="1:16" x14ac:dyDescent="0.3">
      <c r="A3046" s="97" t="s">
        <v>14226</v>
      </c>
      <c r="B3046" s="97" t="s">
        <v>1374</v>
      </c>
      <c r="C3046" s="97" t="s">
        <v>14227</v>
      </c>
      <c r="D3046" s="97" t="s">
        <v>14228</v>
      </c>
      <c r="E3046" s="97" t="s">
        <v>14229</v>
      </c>
      <c r="F3046" s="97" t="s">
        <v>657</v>
      </c>
      <c r="G3046" s="97"/>
      <c r="H3046" s="97" t="s">
        <v>175</v>
      </c>
      <c r="I3046" s="97" t="s">
        <v>14230</v>
      </c>
      <c r="J3046" s="97" t="s">
        <v>659</v>
      </c>
      <c r="K3046" s="97">
        <v>320401.125</v>
      </c>
      <c r="L3046" s="97">
        <v>224986.266</v>
      </c>
      <c r="M3046" s="97">
        <v>720326.04949999996</v>
      </c>
      <c r="N3046" s="97">
        <v>725014.56039999996</v>
      </c>
      <c r="O3046" s="97">
        <v>53.261817909999998</v>
      </c>
      <c r="P3046" s="97">
        <v>-6.1964236289999999</v>
      </c>
    </row>
    <row r="3047" spans="1:16" x14ac:dyDescent="0.3">
      <c r="A3047" s="97" t="s">
        <v>14231</v>
      </c>
      <c r="B3047" s="97" t="s">
        <v>5380</v>
      </c>
      <c r="C3047" s="97"/>
      <c r="D3047" s="97" t="s">
        <v>14232</v>
      </c>
      <c r="E3047" s="97" t="s">
        <v>14233</v>
      </c>
      <c r="F3047" s="97" t="s">
        <v>13595</v>
      </c>
      <c r="G3047" s="97" t="s">
        <v>247</v>
      </c>
      <c r="H3047" s="97" t="s">
        <v>247</v>
      </c>
      <c r="I3047" s="97" t="s">
        <v>14234</v>
      </c>
      <c r="J3047" s="97" t="s">
        <v>249</v>
      </c>
      <c r="K3047" s="97">
        <v>301237</v>
      </c>
      <c r="L3047" s="97">
        <v>241990.57800000001</v>
      </c>
      <c r="M3047" s="97">
        <v>701166.14309999999</v>
      </c>
      <c r="N3047" s="97">
        <v>742015.31099999999</v>
      </c>
      <c r="O3047" s="97">
        <v>53.418546329999998</v>
      </c>
      <c r="P3047" s="97">
        <v>-6.4780626010000004</v>
      </c>
    </row>
    <row r="3048" spans="1:16" x14ac:dyDescent="0.3">
      <c r="A3048" s="97" t="s">
        <v>14235</v>
      </c>
      <c r="B3048" s="97" t="s">
        <v>14236</v>
      </c>
      <c r="C3048" s="97" t="s">
        <v>14237</v>
      </c>
      <c r="D3048" s="97" t="s">
        <v>5371</v>
      </c>
      <c r="E3048" s="97" t="s">
        <v>14238</v>
      </c>
      <c r="F3048" s="97" t="s">
        <v>2188</v>
      </c>
      <c r="G3048" s="97"/>
      <c r="H3048" s="97" t="s">
        <v>203</v>
      </c>
      <c r="I3048" s="97" t="s">
        <v>14239</v>
      </c>
      <c r="J3048" s="97" t="s">
        <v>205</v>
      </c>
      <c r="K3048" s="97">
        <v>268061.40000000002</v>
      </c>
      <c r="L3048" s="97">
        <v>195181.7</v>
      </c>
      <c r="M3048" s="97">
        <v>667997.43999999994</v>
      </c>
      <c r="N3048" s="97">
        <v>695216.69350000005</v>
      </c>
      <c r="O3048" s="97">
        <v>53.003343460000004</v>
      </c>
      <c r="P3048" s="97">
        <v>-6.9869121209999996</v>
      </c>
    </row>
    <row r="3049" spans="1:16" x14ac:dyDescent="0.3">
      <c r="A3049" s="97" t="s">
        <v>14240</v>
      </c>
      <c r="B3049" s="97" t="s">
        <v>14241</v>
      </c>
      <c r="C3049" s="97"/>
      <c r="D3049" s="97" t="s">
        <v>818</v>
      </c>
      <c r="E3049" s="97" t="s">
        <v>586</v>
      </c>
      <c r="F3049" s="97"/>
      <c r="G3049" s="97"/>
      <c r="H3049" s="97" t="s">
        <v>540</v>
      </c>
      <c r="I3049" s="97" t="s">
        <v>14242</v>
      </c>
      <c r="J3049" s="97" t="s">
        <v>542</v>
      </c>
      <c r="K3049" s="97">
        <v>160719.071</v>
      </c>
      <c r="L3049" s="97">
        <v>128083.861</v>
      </c>
      <c r="M3049" s="97">
        <v>560677.87139999995</v>
      </c>
      <c r="N3049" s="97">
        <v>628133.88470000005</v>
      </c>
      <c r="O3049" s="97">
        <v>52.403312960000001</v>
      </c>
      <c r="P3049" s="97">
        <v>-8.5778708609999992</v>
      </c>
    </row>
    <row r="3050" spans="1:16" x14ac:dyDescent="0.3">
      <c r="A3050" s="97" t="s">
        <v>14243</v>
      </c>
      <c r="B3050" s="97" t="s">
        <v>14244</v>
      </c>
      <c r="C3050" s="97" t="s">
        <v>14244</v>
      </c>
      <c r="D3050" s="97" t="s">
        <v>7103</v>
      </c>
      <c r="E3050" s="97" t="s">
        <v>182</v>
      </c>
      <c r="F3050" s="97"/>
      <c r="G3050" s="97"/>
      <c r="H3050" s="97" t="s">
        <v>175</v>
      </c>
      <c r="I3050" s="97" t="s">
        <v>14245</v>
      </c>
      <c r="J3050" s="97" t="s">
        <v>184</v>
      </c>
      <c r="K3050" s="97">
        <v>302577.84399999998</v>
      </c>
      <c r="L3050" s="97">
        <v>232862.70300000001</v>
      </c>
      <c r="M3050" s="97">
        <v>702506.64969999995</v>
      </c>
      <c r="N3050" s="97">
        <v>732889.39529999997</v>
      </c>
      <c r="O3050" s="97">
        <v>53.336303860000001</v>
      </c>
      <c r="P3050" s="97">
        <v>-6.4608635169999999</v>
      </c>
    </row>
    <row r="3051" spans="1:16" x14ac:dyDescent="0.3">
      <c r="A3051" s="97" t="s">
        <v>14246</v>
      </c>
      <c r="B3051" s="97" t="s">
        <v>14247</v>
      </c>
      <c r="C3051" s="97" t="s">
        <v>14247</v>
      </c>
      <c r="D3051" s="97" t="s">
        <v>2380</v>
      </c>
      <c r="E3051" s="97" t="s">
        <v>9047</v>
      </c>
      <c r="F3051" s="97"/>
      <c r="G3051" s="97"/>
      <c r="H3051" s="97" t="s">
        <v>151</v>
      </c>
      <c r="I3051" s="97" t="s">
        <v>14248</v>
      </c>
      <c r="J3051" s="97" t="s">
        <v>153</v>
      </c>
      <c r="K3051" s="97">
        <v>86714.75</v>
      </c>
      <c r="L3051" s="97">
        <v>141472.81299999999</v>
      </c>
      <c r="M3051" s="97">
        <v>486689.56459999998</v>
      </c>
      <c r="N3051" s="97">
        <v>641520.35450000002</v>
      </c>
      <c r="O3051" s="97">
        <v>52.513271760000002</v>
      </c>
      <c r="P3051" s="97">
        <v>-9.6693967169999997</v>
      </c>
    </row>
    <row r="3052" spans="1:16" x14ac:dyDescent="0.3">
      <c r="A3052" s="97" t="s">
        <v>14249</v>
      </c>
      <c r="B3052" s="97" t="s">
        <v>4329</v>
      </c>
      <c r="C3052" s="97" t="s">
        <v>4329</v>
      </c>
      <c r="D3052" s="97" t="s">
        <v>14250</v>
      </c>
      <c r="E3052" s="97" t="s">
        <v>396</v>
      </c>
      <c r="F3052" s="97" t="s">
        <v>151</v>
      </c>
      <c r="G3052" s="97"/>
      <c r="H3052" s="97" t="s">
        <v>151</v>
      </c>
      <c r="I3052" s="97" t="s">
        <v>14251</v>
      </c>
      <c r="J3052" s="97" t="s">
        <v>153</v>
      </c>
      <c r="K3052" s="97">
        <v>91124.710999999996</v>
      </c>
      <c r="L3052" s="97">
        <v>71409.17</v>
      </c>
      <c r="M3052" s="97">
        <v>491098.19199999998</v>
      </c>
      <c r="N3052" s="97">
        <v>571471.78130000003</v>
      </c>
      <c r="O3052" s="97">
        <v>51.884769769999998</v>
      </c>
      <c r="P3052" s="97">
        <v>-9.5819612430000003</v>
      </c>
    </row>
    <row r="3053" spans="1:16" x14ac:dyDescent="0.3">
      <c r="A3053" s="97" t="s">
        <v>14252</v>
      </c>
      <c r="B3053" s="97" t="s">
        <v>14253</v>
      </c>
      <c r="C3053" s="97" t="s">
        <v>14254</v>
      </c>
      <c r="D3053" s="97" t="s">
        <v>14255</v>
      </c>
      <c r="E3053" s="97" t="s">
        <v>306</v>
      </c>
      <c r="F3053" s="97"/>
      <c r="G3053" s="97"/>
      <c r="H3053" s="97" t="s">
        <v>307</v>
      </c>
      <c r="I3053" s="97" t="s">
        <v>14256</v>
      </c>
      <c r="J3053" s="97" t="s">
        <v>309</v>
      </c>
      <c r="K3053" s="97">
        <v>111886.05499999999</v>
      </c>
      <c r="L3053" s="97">
        <v>242997.516</v>
      </c>
      <c r="M3053" s="97">
        <v>511855.99609999999</v>
      </c>
      <c r="N3053" s="97">
        <v>743023.04469999997</v>
      </c>
      <c r="O3053" s="97">
        <v>53.429935630000003</v>
      </c>
      <c r="P3053" s="97">
        <v>-9.3263767590000004</v>
      </c>
    </row>
    <row r="3054" spans="1:16" x14ac:dyDescent="0.3">
      <c r="A3054" s="97" t="s">
        <v>14257</v>
      </c>
      <c r="B3054" s="97" t="s">
        <v>14258</v>
      </c>
      <c r="C3054" s="97" t="s">
        <v>14258</v>
      </c>
      <c r="D3054" s="97" t="s">
        <v>253</v>
      </c>
      <c r="E3054" s="97" t="s">
        <v>254</v>
      </c>
      <c r="F3054" s="97"/>
      <c r="G3054" s="97"/>
      <c r="H3054" s="97" t="s">
        <v>247</v>
      </c>
      <c r="I3054" s="97" t="s">
        <v>14259</v>
      </c>
      <c r="J3054" s="97" t="s">
        <v>249</v>
      </c>
      <c r="K3054" s="97">
        <v>301902.56300000002</v>
      </c>
      <c r="L3054" s="97">
        <v>251338.34400000001</v>
      </c>
      <c r="M3054" s="97">
        <v>701831.61239999998</v>
      </c>
      <c r="N3054" s="97">
        <v>751361.05960000004</v>
      </c>
      <c r="O3054" s="97">
        <v>53.5023762</v>
      </c>
      <c r="P3054" s="97">
        <v>-6.4650294229999998</v>
      </c>
    </row>
    <row r="3055" spans="1:16" x14ac:dyDescent="0.3">
      <c r="A3055" s="97" t="s">
        <v>14260</v>
      </c>
      <c r="B3055" s="97" t="s">
        <v>14261</v>
      </c>
      <c r="C3055" s="97" t="s">
        <v>14262</v>
      </c>
      <c r="D3055" s="97" t="s">
        <v>14263</v>
      </c>
      <c r="E3055" s="97" t="s">
        <v>14264</v>
      </c>
      <c r="F3055" s="97" t="s">
        <v>174</v>
      </c>
      <c r="G3055" s="97"/>
      <c r="H3055" s="97" t="s">
        <v>175</v>
      </c>
      <c r="I3055" s="97" t="s">
        <v>14265</v>
      </c>
      <c r="J3055" s="97" t="s">
        <v>177</v>
      </c>
      <c r="K3055" s="97">
        <v>307581.59999999998</v>
      </c>
      <c r="L3055" s="97">
        <v>242644.9</v>
      </c>
      <c r="M3055" s="97">
        <v>707509.3798</v>
      </c>
      <c r="N3055" s="97">
        <v>742669.45830000006</v>
      </c>
      <c r="O3055" s="97">
        <v>53.42316881</v>
      </c>
      <c r="P3055" s="97">
        <v>-6.3824527470000003</v>
      </c>
    </row>
    <row r="3056" spans="1:16" x14ac:dyDescent="0.3">
      <c r="A3056" s="97" t="s">
        <v>14266</v>
      </c>
      <c r="B3056" s="97" t="s">
        <v>14267</v>
      </c>
      <c r="C3056" s="97" t="s">
        <v>14267</v>
      </c>
      <c r="D3056" s="97" t="s">
        <v>14268</v>
      </c>
      <c r="E3056" s="97" t="s">
        <v>14269</v>
      </c>
      <c r="F3056" s="97" t="s">
        <v>182</v>
      </c>
      <c r="G3056" s="97"/>
      <c r="H3056" s="97" t="s">
        <v>175</v>
      </c>
      <c r="I3056" s="97" t="s">
        <v>14270</v>
      </c>
      <c r="J3056" s="97" t="s">
        <v>177</v>
      </c>
      <c r="K3056" s="97">
        <v>318736.28100000002</v>
      </c>
      <c r="L3056" s="97">
        <v>263866.84399999998</v>
      </c>
      <c r="M3056" s="97">
        <v>718661.77069999999</v>
      </c>
      <c r="N3056" s="97">
        <v>763886.77099999995</v>
      </c>
      <c r="O3056" s="97">
        <v>53.611359090000001</v>
      </c>
      <c r="P3056" s="97">
        <v>-6.20671178</v>
      </c>
    </row>
    <row r="3057" spans="1:16" x14ac:dyDescent="0.3">
      <c r="A3057" s="97" t="s">
        <v>14271</v>
      </c>
      <c r="B3057" s="97" t="s">
        <v>14272</v>
      </c>
      <c r="C3057" s="97" t="s">
        <v>14273</v>
      </c>
      <c r="D3057" s="97" t="s">
        <v>1438</v>
      </c>
      <c r="E3057" s="97" t="s">
        <v>1394</v>
      </c>
      <c r="F3057" s="97"/>
      <c r="G3057" s="97"/>
      <c r="H3057" s="97" t="s">
        <v>334</v>
      </c>
      <c r="I3057" s="97" t="s">
        <v>14274</v>
      </c>
      <c r="J3057" s="97" t="s">
        <v>336</v>
      </c>
      <c r="K3057" s="97">
        <v>208524.2</v>
      </c>
      <c r="L3057" s="97">
        <v>296824.90000000002</v>
      </c>
      <c r="M3057" s="97">
        <v>608473.60800000001</v>
      </c>
      <c r="N3057" s="97">
        <v>796838.31290000002</v>
      </c>
      <c r="O3057" s="97">
        <v>53.920837409999997</v>
      </c>
      <c r="P3057" s="97">
        <v>-7.8710027450000002</v>
      </c>
    </row>
    <row r="3058" spans="1:16" x14ac:dyDescent="0.3">
      <c r="A3058" s="97" t="s">
        <v>14275</v>
      </c>
      <c r="B3058" s="97" t="s">
        <v>14276</v>
      </c>
      <c r="C3058" s="97" t="s">
        <v>14277</v>
      </c>
      <c r="D3058" s="97" t="s">
        <v>7865</v>
      </c>
      <c r="E3058" s="97" t="s">
        <v>137</v>
      </c>
      <c r="F3058" s="97"/>
      <c r="G3058" s="97"/>
      <c r="H3058" s="97" t="s">
        <v>138</v>
      </c>
      <c r="I3058" s="97" t="s">
        <v>14278</v>
      </c>
      <c r="J3058" s="97" t="s">
        <v>140</v>
      </c>
      <c r="K3058" s="97">
        <v>183577.8</v>
      </c>
      <c r="L3058" s="97">
        <v>102300</v>
      </c>
      <c r="M3058" s="97">
        <v>583531.53769999999</v>
      </c>
      <c r="N3058" s="97">
        <v>602355.45369999995</v>
      </c>
      <c r="O3058" s="97">
        <v>52.17276914</v>
      </c>
      <c r="P3058" s="97">
        <v>-8.2407636550000003</v>
      </c>
    </row>
    <row r="3059" spans="1:16" x14ac:dyDescent="0.3">
      <c r="A3059" s="97" t="s">
        <v>14279</v>
      </c>
      <c r="B3059" s="97" t="s">
        <v>14280</v>
      </c>
      <c r="C3059" s="97" t="s">
        <v>14281</v>
      </c>
      <c r="D3059" s="97" t="s">
        <v>2160</v>
      </c>
      <c r="E3059" s="97" t="s">
        <v>223</v>
      </c>
      <c r="F3059" s="97" t="s">
        <v>224</v>
      </c>
      <c r="G3059" s="97"/>
      <c r="H3059" s="97" t="s">
        <v>225</v>
      </c>
      <c r="I3059" s="97" t="s">
        <v>14282</v>
      </c>
      <c r="J3059" s="97" t="s">
        <v>227</v>
      </c>
      <c r="K3059" s="97">
        <v>309714</v>
      </c>
      <c r="L3059" s="97">
        <v>274383.90000000002</v>
      </c>
      <c r="M3059" s="97">
        <v>709641.48919999995</v>
      </c>
      <c r="N3059" s="97">
        <v>774401.6091</v>
      </c>
      <c r="O3059" s="97">
        <v>53.707775069999997</v>
      </c>
      <c r="P3059" s="97">
        <v>-6.3392567890000002</v>
      </c>
    </row>
    <row r="3060" spans="1:16" x14ac:dyDescent="0.3">
      <c r="A3060" s="97" t="s">
        <v>14283</v>
      </c>
      <c r="B3060" s="97" t="s">
        <v>14284</v>
      </c>
      <c r="C3060" s="97" t="s">
        <v>14284</v>
      </c>
      <c r="D3060" s="97" t="s">
        <v>14285</v>
      </c>
      <c r="E3060" s="97" t="s">
        <v>289</v>
      </c>
      <c r="F3060" s="97"/>
      <c r="G3060" s="97"/>
      <c r="H3060" s="97" t="s">
        <v>290</v>
      </c>
      <c r="I3060" s="97" t="s">
        <v>14286</v>
      </c>
      <c r="J3060" s="97" t="s">
        <v>292</v>
      </c>
      <c r="K3060" s="97">
        <v>329238.45600000001</v>
      </c>
      <c r="L3060" s="97">
        <v>194739.647</v>
      </c>
      <c r="M3060" s="97">
        <v>729160.83799999999</v>
      </c>
      <c r="N3060" s="97">
        <v>694774.41299999994</v>
      </c>
      <c r="O3060" s="97">
        <v>52.988120000000002</v>
      </c>
      <c r="P3060" s="97">
        <v>-6.0762489999999998</v>
      </c>
    </row>
    <row r="3061" spans="1:16" x14ac:dyDescent="0.3">
      <c r="A3061" s="97" t="s">
        <v>14287</v>
      </c>
      <c r="B3061" s="97" t="s">
        <v>14288</v>
      </c>
      <c r="C3061" s="97" t="s">
        <v>14288</v>
      </c>
      <c r="D3061" s="97" t="s">
        <v>14289</v>
      </c>
      <c r="E3061" s="97" t="s">
        <v>14290</v>
      </c>
      <c r="F3061" s="97" t="s">
        <v>14291</v>
      </c>
      <c r="G3061" s="97" t="s">
        <v>706</v>
      </c>
      <c r="H3061" s="97" t="s">
        <v>307</v>
      </c>
      <c r="I3061" s="97" t="s">
        <v>14292</v>
      </c>
      <c r="J3061" s="97" t="s">
        <v>309</v>
      </c>
      <c r="K3061" s="97">
        <v>89186.937999999995</v>
      </c>
      <c r="L3061" s="97">
        <v>207072.891</v>
      </c>
      <c r="M3061" s="97">
        <v>489161.57640000002</v>
      </c>
      <c r="N3061" s="97">
        <v>707106.28370000003</v>
      </c>
      <c r="O3061" s="97">
        <v>53.103006460000003</v>
      </c>
      <c r="P3061" s="97">
        <v>-9.6552266969999998</v>
      </c>
    </row>
    <row r="3062" spans="1:16" x14ac:dyDescent="0.3">
      <c r="A3062" s="97" t="s">
        <v>14293</v>
      </c>
      <c r="B3062" s="97" t="s">
        <v>14294</v>
      </c>
      <c r="C3062" s="97" t="s">
        <v>14294</v>
      </c>
      <c r="D3062" s="97" t="s">
        <v>14295</v>
      </c>
      <c r="E3062" s="97" t="s">
        <v>1480</v>
      </c>
      <c r="F3062" s="97" t="s">
        <v>306</v>
      </c>
      <c r="G3062" s="97"/>
      <c r="H3062" s="97" t="s">
        <v>307</v>
      </c>
      <c r="I3062" s="97" t="s">
        <v>14296</v>
      </c>
      <c r="J3062" s="97" t="s">
        <v>309</v>
      </c>
      <c r="K3062" s="97">
        <v>137230.46900000001</v>
      </c>
      <c r="L3062" s="97">
        <v>233431.06299999999</v>
      </c>
      <c r="M3062" s="97">
        <v>537194.89789999998</v>
      </c>
      <c r="N3062" s="97">
        <v>733458.51679999998</v>
      </c>
      <c r="O3062" s="97">
        <v>53.347617390000003</v>
      </c>
      <c r="P3062" s="97">
        <v>-8.9432474529999997</v>
      </c>
    </row>
    <row r="3063" spans="1:16" x14ac:dyDescent="0.3">
      <c r="A3063" s="97" t="s">
        <v>14297</v>
      </c>
      <c r="B3063" s="97" t="s">
        <v>14298</v>
      </c>
      <c r="C3063" s="97" t="s">
        <v>14298</v>
      </c>
      <c r="D3063" s="97" t="s">
        <v>14299</v>
      </c>
      <c r="E3063" s="97" t="s">
        <v>14300</v>
      </c>
      <c r="F3063" s="97"/>
      <c r="G3063" s="97"/>
      <c r="H3063" s="97" t="s">
        <v>334</v>
      </c>
      <c r="I3063" s="97" t="s">
        <v>14301</v>
      </c>
      <c r="J3063" s="97" t="s">
        <v>336</v>
      </c>
      <c r="K3063" s="97">
        <v>195191.859</v>
      </c>
      <c r="L3063" s="97">
        <v>299809.875</v>
      </c>
      <c r="M3063" s="97">
        <v>595144.15529999998</v>
      </c>
      <c r="N3063" s="97">
        <v>799822.71580000001</v>
      </c>
      <c r="O3063" s="97">
        <v>53.947701879999997</v>
      </c>
      <c r="P3063" s="97">
        <v>-8.0739700239999994</v>
      </c>
    </row>
    <row r="3064" spans="1:16" x14ac:dyDescent="0.3">
      <c r="A3064" s="97" t="s">
        <v>14302</v>
      </c>
      <c r="B3064" s="97" t="s">
        <v>14303</v>
      </c>
      <c r="C3064" s="97"/>
      <c r="D3064" s="97" t="s">
        <v>14304</v>
      </c>
      <c r="E3064" s="97" t="s">
        <v>14305</v>
      </c>
      <c r="F3064" s="97" t="s">
        <v>2836</v>
      </c>
      <c r="G3064" s="97" t="s">
        <v>514</v>
      </c>
      <c r="H3064" s="97" t="s">
        <v>515</v>
      </c>
      <c r="I3064" s="97" t="s">
        <v>14306</v>
      </c>
      <c r="J3064" s="97" t="s">
        <v>517</v>
      </c>
      <c r="K3064" s="97">
        <v>313905.31300000002</v>
      </c>
      <c r="L3064" s="97">
        <v>159484.54699999999</v>
      </c>
      <c r="M3064" s="97">
        <v>713831.28879999998</v>
      </c>
      <c r="N3064" s="97">
        <v>659526.98600000003</v>
      </c>
      <c r="O3064" s="97">
        <v>52.674938529999999</v>
      </c>
      <c r="P3064" s="97">
        <v>-6.3167432479999999</v>
      </c>
    </row>
    <row r="3065" spans="1:16" x14ac:dyDescent="0.3">
      <c r="A3065" s="97" t="s">
        <v>14307</v>
      </c>
      <c r="B3065" s="97" t="s">
        <v>11550</v>
      </c>
      <c r="C3065" s="97" t="s">
        <v>14308</v>
      </c>
      <c r="D3065" s="97" t="s">
        <v>254</v>
      </c>
      <c r="E3065" s="97" t="s">
        <v>246</v>
      </c>
      <c r="F3065" s="97"/>
      <c r="G3065" s="97"/>
      <c r="H3065" s="97" t="s">
        <v>247</v>
      </c>
      <c r="I3065" s="97" t="s">
        <v>14309</v>
      </c>
      <c r="J3065" s="97" t="s">
        <v>249</v>
      </c>
      <c r="K3065" s="97">
        <v>302742.40000000002</v>
      </c>
      <c r="L3065" s="97">
        <v>251380.2</v>
      </c>
      <c r="M3065" s="97">
        <v>702671.26870000002</v>
      </c>
      <c r="N3065" s="97">
        <v>751402.90209999995</v>
      </c>
      <c r="O3065" s="97">
        <v>53.502588930000002</v>
      </c>
      <c r="P3065" s="97">
        <v>-6.4523641219999996</v>
      </c>
    </row>
    <row r="3066" spans="1:16" x14ac:dyDescent="0.3">
      <c r="A3066" s="97" t="s">
        <v>14310</v>
      </c>
      <c r="B3066" s="97" t="s">
        <v>7497</v>
      </c>
      <c r="C3066" s="97" t="s">
        <v>7497</v>
      </c>
      <c r="D3066" s="97" t="s">
        <v>14311</v>
      </c>
      <c r="E3066" s="97" t="s">
        <v>246</v>
      </c>
      <c r="F3066" s="97"/>
      <c r="G3066" s="97"/>
      <c r="H3066" s="97" t="s">
        <v>247</v>
      </c>
      <c r="I3066" s="97" t="s">
        <v>14312</v>
      </c>
      <c r="J3066" s="97" t="s">
        <v>249</v>
      </c>
      <c r="K3066" s="97">
        <v>316062.5</v>
      </c>
      <c r="L3066" s="97">
        <v>272720.59999999998</v>
      </c>
      <c r="M3066" s="97">
        <v>715988.61270000006</v>
      </c>
      <c r="N3066" s="97">
        <v>772738.63370000001</v>
      </c>
      <c r="O3066" s="97">
        <v>53.691467070000002</v>
      </c>
      <c r="P3066" s="97">
        <v>-6.2437871639999996</v>
      </c>
    </row>
    <row r="3067" spans="1:16" x14ac:dyDescent="0.3">
      <c r="A3067" s="97" t="s">
        <v>14313</v>
      </c>
      <c r="B3067" s="97" t="s">
        <v>14314</v>
      </c>
      <c r="C3067" s="97" t="s">
        <v>14314</v>
      </c>
      <c r="D3067" s="97" t="s">
        <v>14315</v>
      </c>
      <c r="E3067" s="97" t="s">
        <v>741</v>
      </c>
      <c r="F3067" s="97" t="s">
        <v>465</v>
      </c>
      <c r="G3067" s="97"/>
      <c r="H3067" s="97" t="s">
        <v>466</v>
      </c>
      <c r="I3067" s="97" t="s">
        <v>14316</v>
      </c>
      <c r="J3067" s="97" t="s">
        <v>468</v>
      </c>
      <c r="K3067" s="97">
        <v>114821.04700000001</v>
      </c>
      <c r="L3067" s="97">
        <v>329184.68800000002</v>
      </c>
      <c r="M3067" s="97">
        <v>514790.81699999998</v>
      </c>
      <c r="N3067" s="97">
        <v>829191.6274</v>
      </c>
      <c r="O3067" s="97">
        <v>54.204549530000001</v>
      </c>
      <c r="P3067" s="97">
        <v>-9.3060810170000003</v>
      </c>
    </row>
    <row r="3068" spans="1:16" x14ac:dyDescent="0.3">
      <c r="A3068" s="97" t="s">
        <v>14317</v>
      </c>
      <c r="B3068" s="97" t="s">
        <v>14318</v>
      </c>
      <c r="C3068" s="97" t="s">
        <v>14319</v>
      </c>
      <c r="D3068" s="97" t="s">
        <v>11314</v>
      </c>
      <c r="E3068" s="97" t="s">
        <v>982</v>
      </c>
      <c r="F3068" s="97" t="s">
        <v>8338</v>
      </c>
      <c r="G3068" s="97"/>
      <c r="H3068" s="97" t="s">
        <v>175</v>
      </c>
      <c r="I3068" s="97" t="s">
        <v>14320</v>
      </c>
      <c r="J3068" s="97" t="s">
        <v>659</v>
      </c>
      <c r="K3068" s="97">
        <v>325078.51299999998</v>
      </c>
      <c r="L3068" s="97">
        <v>223468.09400000001</v>
      </c>
      <c r="M3068" s="97">
        <v>725002.42189999996</v>
      </c>
      <c r="N3068" s="97">
        <v>723496.69059999997</v>
      </c>
      <c r="O3068" s="97">
        <v>53.247103439999997</v>
      </c>
      <c r="P3068" s="97">
        <v>-6.1269652289999996</v>
      </c>
    </row>
    <row r="3069" spans="1:16" x14ac:dyDescent="0.3">
      <c r="A3069" s="97" t="s">
        <v>14321</v>
      </c>
      <c r="B3069" s="97" t="s">
        <v>14322</v>
      </c>
      <c r="C3069" s="97" t="s">
        <v>14322</v>
      </c>
      <c r="D3069" s="97" t="s">
        <v>14323</v>
      </c>
      <c r="E3069" s="97" t="s">
        <v>388</v>
      </c>
      <c r="F3069" s="97"/>
      <c r="G3069" s="97"/>
      <c r="H3069" s="97" t="s">
        <v>389</v>
      </c>
      <c r="I3069" s="97" t="s">
        <v>14324</v>
      </c>
      <c r="J3069" s="97" t="s">
        <v>2218</v>
      </c>
      <c r="K3069" s="97">
        <v>259210.25099999999</v>
      </c>
      <c r="L3069" s="97">
        <v>111204.639</v>
      </c>
      <c r="M3069" s="97">
        <v>659147.74879999994</v>
      </c>
      <c r="N3069" s="97">
        <v>611257.76820000005</v>
      </c>
      <c r="O3069" s="97">
        <v>52.249856809999997</v>
      </c>
      <c r="P3069" s="97">
        <v>-7.1337732129999996</v>
      </c>
    </row>
    <row r="3070" spans="1:16" x14ac:dyDescent="0.3">
      <c r="A3070" s="97" t="s">
        <v>14325</v>
      </c>
      <c r="B3070" s="97" t="s">
        <v>14326</v>
      </c>
      <c r="C3070" s="97" t="s">
        <v>14326</v>
      </c>
      <c r="D3070" s="97" t="s">
        <v>14327</v>
      </c>
      <c r="E3070" s="97" t="s">
        <v>14328</v>
      </c>
      <c r="F3070" s="97"/>
      <c r="G3070" s="97" t="s">
        <v>14329</v>
      </c>
      <c r="H3070" s="97" t="s">
        <v>175</v>
      </c>
      <c r="I3070" s="97" t="s">
        <v>14330</v>
      </c>
      <c r="J3070" s="97" t="s">
        <v>198</v>
      </c>
      <c r="K3070" s="97">
        <v>312404.66399999999</v>
      </c>
      <c r="L3070" s="97">
        <v>239107.52</v>
      </c>
      <c r="M3070" s="97">
        <v>712331.3861</v>
      </c>
      <c r="N3070" s="97">
        <v>739132.81469999999</v>
      </c>
      <c r="O3070" s="97">
        <v>53.390395060000003</v>
      </c>
      <c r="P3070" s="97">
        <v>-6.3111954560000001</v>
      </c>
    </row>
    <row r="3071" spans="1:16" x14ac:dyDescent="0.3">
      <c r="A3071" s="97" t="s">
        <v>14331</v>
      </c>
      <c r="B3071" s="97" t="s">
        <v>14332</v>
      </c>
      <c r="C3071" s="97" t="s">
        <v>14333</v>
      </c>
      <c r="D3071" s="97" t="s">
        <v>14334</v>
      </c>
      <c r="E3071" s="97" t="s">
        <v>14335</v>
      </c>
      <c r="F3071" s="97" t="s">
        <v>14336</v>
      </c>
      <c r="G3071" s="97"/>
      <c r="H3071" s="97" t="s">
        <v>138</v>
      </c>
      <c r="I3071" s="97" t="s">
        <v>14337</v>
      </c>
      <c r="J3071" s="97" t="s">
        <v>140</v>
      </c>
      <c r="K3071" s="97">
        <v>116097.57</v>
      </c>
      <c r="L3071" s="97">
        <v>75827.358999999997</v>
      </c>
      <c r="M3071" s="97">
        <v>516065.69660000002</v>
      </c>
      <c r="N3071" s="97">
        <v>575888.88170000003</v>
      </c>
      <c r="O3071" s="97">
        <v>51.92878305</v>
      </c>
      <c r="P3071" s="97">
        <v>-9.2204485589999994</v>
      </c>
    </row>
    <row r="3072" spans="1:16" x14ac:dyDescent="0.3">
      <c r="A3072" s="97" t="s">
        <v>14338</v>
      </c>
      <c r="B3072" s="97" t="s">
        <v>14339</v>
      </c>
      <c r="C3072" s="97" t="s">
        <v>14339</v>
      </c>
      <c r="D3072" s="97" t="s">
        <v>14340</v>
      </c>
      <c r="E3072" s="97" t="s">
        <v>14341</v>
      </c>
      <c r="F3072" s="97" t="s">
        <v>14342</v>
      </c>
      <c r="G3072" s="97"/>
      <c r="H3072" s="97" t="s">
        <v>175</v>
      </c>
      <c r="I3072" s="97" t="s">
        <v>14343</v>
      </c>
      <c r="J3072" s="97" t="s">
        <v>184</v>
      </c>
      <c r="K3072" s="97">
        <v>304156.53100000002</v>
      </c>
      <c r="L3072" s="97">
        <v>234218.234</v>
      </c>
      <c r="M3072" s="97">
        <v>704085.00379999995</v>
      </c>
      <c r="N3072" s="97">
        <v>734244.62589999998</v>
      </c>
      <c r="O3072" s="97">
        <v>53.34817073</v>
      </c>
      <c r="P3072" s="97">
        <v>-6.4367288169999997</v>
      </c>
    </row>
    <row r="3073" spans="1:16" x14ac:dyDescent="0.3">
      <c r="A3073" s="97" t="s">
        <v>14344</v>
      </c>
      <c r="B3073" s="97" t="s">
        <v>14345</v>
      </c>
      <c r="C3073" s="97" t="s">
        <v>14346</v>
      </c>
      <c r="D3073" s="97" t="s">
        <v>14347</v>
      </c>
      <c r="E3073" s="97" t="s">
        <v>14348</v>
      </c>
      <c r="F3073" s="97"/>
      <c r="G3073" s="97"/>
      <c r="H3073" s="97" t="s">
        <v>262</v>
      </c>
      <c r="I3073" s="97" t="s">
        <v>14349</v>
      </c>
      <c r="J3073" s="97" t="s">
        <v>264</v>
      </c>
      <c r="K3073" s="97">
        <v>220616.07800000001</v>
      </c>
      <c r="L3073" s="97">
        <v>189919</v>
      </c>
      <c r="M3073" s="97">
        <v>620562.30969999998</v>
      </c>
      <c r="N3073" s="97">
        <v>689955.38080000004</v>
      </c>
      <c r="O3073" s="97">
        <v>52.95997886</v>
      </c>
      <c r="P3073" s="97">
        <v>-7.6939545330000003</v>
      </c>
    </row>
    <row r="3074" spans="1:16" x14ac:dyDescent="0.3">
      <c r="A3074" s="97" t="s">
        <v>14350</v>
      </c>
      <c r="B3074" s="97" t="s">
        <v>14351</v>
      </c>
      <c r="C3074" s="97" t="s">
        <v>14352</v>
      </c>
      <c r="D3074" s="97" t="s">
        <v>14353</v>
      </c>
      <c r="E3074" s="97" t="s">
        <v>14354</v>
      </c>
      <c r="F3074" s="97" t="s">
        <v>196</v>
      </c>
      <c r="G3074" s="97"/>
      <c r="H3074" s="97" t="s">
        <v>175</v>
      </c>
      <c r="I3074" s="97" t="s">
        <v>14355</v>
      </c>
      <c r="J3074" s="97" t="s">
        <v>198</v>
      </c>
      <c r="K3074" s="97">
        <v>317069.5</v>
      </c>
      <c r="L3074" s="97">
        <v>234817.40599999999</v>
      </c>
      <c r="M3074" s="97">
        <v>716995.19440000004</v>
      </c>
      <c r="N3074" s="97">
        <v>734843.60019999999</v>
      </c>
      <c r="O3074" s="97">
        <v>53.350854429999998</v>
      </c>
      <c r="P3074" s="97">
        <v>-6.2427015050000003</v>
      </c>
    </row>
    <row r="3075" spans="1:16" x14ac:dyDescent="0.3">
      <c r="A3075" s="97" t="s">
        <v>14356</v>
      </c>
      <c r="B3075" s="97" t="s">
        <v>14357</v>
      </c>
      <c r="C3075" s="97" t="s">
        <v>14357</v>
      </c>
      <c r="D3075" s="97" t="s">
        <v>5298</v>
      </c>
      <c r="E3075" s="97" t="s">
        <v>600</v>
      </c>
      <c r="F3075" s="97" t="s">
        <v>449</v>
      </c>
      <c r="G3075" s="97"/>
      <c r="H3075" s="97" t="s">
        <v>151</v>
      </c>
      <c r="I3075" s="97" t="s">
        <v>14358</v>
      </c>
      <c r="J3075" s="97" t="s">
        <v>153</v>
      </c>
      <c r="K3075" s="97">
        <v>82768.516000000003</v>
      </c>
      <c r="L3075" s="97">
        <v>100316.727</v>
      </c>
      <c r="M3075" s="97">
        <v>482743.95559999999</v>
      </c>
      <c r="N3075" s="97">
        <v>600373.15700000001</v>
      </c>
      <c r="O3075" s="97">
        <v>52.142753880000001</v>
      </c>
      <c r="P3075" s="97">
        <v>-9.7131547660000006</v>
      </c>
    </row>
    <row r="3076" spans="1:16" x14ac:dyDescent="0.3">
      <c r="A3076" s="97" t="s">
        <v>14359</v>
      </c>
      <c r="B3076" s="97" t="s">
        <v>5982</v>
      </c>
      <c r="C3076" s="97" t="s">
        <v>14360</v>
      </c>
      <c r="D3076" s="97" t="s">
        <v>14361</v>
      </c>
      <c r="E3076" s="97" t="s">
        <v>854</v>
      </c>
      <c r="F3076" s="97" t="s">
        <v>465</v>
      </c>
      <c r="G3076" s="97"/>
      <c r="H3076" s="97" t="s">
        <v>466</v>
      </c>
      <c r="I3076" s="97" t="s">
        <v>14362</v>
      </c>
      <c r="J3076" s="97" t="s">
        <v>468</v>
      </c>
      <c r="K3076" s="97">
        <v>100187.735</v>
      </c>
      <c r="L3076" s="97">
        <v>284301.70199999999</v>
      </c>
      <c r="M3076" s="97">
        <v>500160.41859999998</v>
      </c>
      <c r="N3076" s="97">
        <v>784318.39229999995</v>
      </c>
      <c r="O3076" s="97">
        <v>53.79882491</v>
      </c>
      <c r="P3076" s="97">
        <v>-9.5155370900000005</v>
      </c>
    </row>
    <row r="3077" spans="1:16" x14ac:dyDescent="0.3">
      <c r="A3077" s="97" t="s">
        <v>14363</v>
      </c>
      <c r="B3077" s="97" t="s">
        <v>14364</v>
      </c>
      <c r="C3077" s="97" t="s">
        <v>14364</v>
      </c>
      <c r="D3077" s="97" t="s">
        <v>14365</v>
      </c>
      <c r="E3077" s="97" t="s">
        <v>174</v>
      </c>
      <c r="F3077" s="97"/>
      <c r="G3077" s="97"/>
      <c r="H3077" s="97" t="s">
        <v>175</v>
      </c>
      <c r="I3077" s="97" t="s">
        <v>14366</v>
      </c>
      <c r="J3077" s="97" t="s">
        <v>177</v>
      </c>
      <c r="K3077" s="97">
        <v>303772.93800000002</v>
      </c>
      <c r="L3077" s="97">
        <v>239220.875</v>
      </c>
      <c r="M3077" s="97">
        <v>703701.52</v>
      </c>
      <c r="N3077" s="97">
        <v>739246.1912</v>
      </c>
      <c r="O3077" s="97">
        <v>53.393177889999997</v>
      </c>
      <c r="P3077" s="97">
        <v>-6.4408458700000004</v>
      </c>
    </row>
    <row r="3078" spans="1:16" x14ac:dyDescent="0.3">
      <c r="A3078" s="97" t="s">
        <v>14367</v>
      </c>
      <c r="B3078" s="97" t="s">
        <v>14368</v>
      </c>
      <c r="C3078" s="97" t="s">
        <v>14368</v>
      </c>
      <c r="D3078" s="97" t="s">
        <v>9434</v>
      </c>
      <c r="E3078" s="97" t="s">
        <v>586</v>
      </c>
      <c r="F3078" s="97"/>
      <c r="G3078" s="97"/>
      <c r="H3078" s="97" t="s">
        <v>540</v>
      </c>
      <c r="I3078" s="97" t="s">
        <v>14369</v>
      </c>
      <c r="J3078" s="97" t="s">
        <v>542</v>
      </c>
      <c r="K3078" s="97">
        <v>176954.405</v>
      </c>
      <c r="L3078" s="97">
        <v>151355.886</v>
      </c>
      <c r="M3078" s="97">
        <v>576909.83420000004</v>
      </c>
      <c r="N3078" s="97">
        <v>651400.8088</v>
      </c>
      <c r="O3078" s="97">
        <v>52.613362330000001</v>
      </c>
      <c r="P3078" s="97">
        <v>-8.3409494649999996</v>
      </c>
    </row>
    <row r="3079" spans="1:16" x14ac:dyDescent="0.3">
      <c r="A3079" s="97" t="s">
        <v>14370</v>
      </c>
      <c r="B3079" s="97" t="s">
        <v>14371</v>
      </c>
      <c r="C3079" s="97" t="s">
        <v>14371</v>
      </c>
      <c r="D3079" s="97" t="s">
        <v>14372</v>
      </c>
      <c r="E3079" s="97" t="s">
        <v>11245</v>
      </c>
      <c r="F3079" s="97" t="s">
        <v>540</v>
      </c>
      <c r="G3079" s="97"/>
      <c r="H3079" s="97" t="s">
        <v>540</v>
      </c>
      <c r="I3079" s="97" t="s">
        <v>14373</v>
      </c>
      <c r="J3079" s="97" t="s">
        <v>1143</v>
      </c>
      <c r="K3079" s="97">
        <v>155817.12100000001</v>
      </c>
      <c r="L3079" s="97">
        <v>154006.26999999999</v>
      </c>
      <c r="M3079" s="97">
        <v>555777.11750000005</v>
      </c>
      <c r="N3079" s="97">
        <v>654050.73600000003</v>
      </c>
      <c r="O3079" s="97">
        <v>52.635869390000003</v>
      </c>
      <c r="P3079" s="97">
        <v>-8.6533329919999993</v>
      </c>
    </row>
    <row r="3080" spans="1:16" x14ac:dyDescent="0.3">
      <c r="A3080" s="97" t="s">
        <v>14374</v>
      </c>
      <c r="B3080" s="97" t="s">
        <v>14375</v>
      </c>
      <c r="C3080" s="97" t="s">
        <v>14375</v>
      </c>
      <c r="D3080" s="97" t="s">
        <v>14376</v>
      </c>
      <c r="E3080" s="97" t="s">
        <v>1610</v>
      </c>
      <c r="F3080" s="97" t="s">
        <v>436</v>
      </c>
      <c r="G3080" s="97"/>
      <c r="H3080" s="97" t="s">
        <v>437</v>
      </c>
      <c r="I3080" s="97" t="s">
        <v>14377</v>
      </c>
      <c r="J3080" s="97" t="s">
        <v>439</v>
      </c>
      <c r="K3080" s="97">
        <v>218620.5</v>
      </c>
      <c r="L3080" s="97">
        <v>411642.59399999998</v>
      </c>
      <c r="M3080" s="97">
        <v>618568.34290000005</v>
      </c>
      <c r="N3080" s="97">
        <v>911631.21440000006</v>
      </c>
      <c r="O3080" s="97">
        <v>54.952008169999999</v>
      </c>
      <c r="P3080" s="97">
        <v>-7.7101362450000002</v>
      </c>
    </row>
    <row r="3081" spans="1:16" x14ac:dyDescent="0.3">
      <c r="A3081" s="97" t="s">
        <v>14378</v>
      </c>
      <c r="B3081" s="97" t="s">
        <v>14379</v>
      </c>
      <c r="C3081" s="97" t="s">
        <v>14379</v>
      </c>
      <c r="D3081" s="97" t="s">
        <v>14380</v>
      </c>
      <c r="E3081" s="97" t="s">
        <v>14381</v>
      </c>
      <c r="F3081" s="97" t="s">
        <v>706</v>
      </c>
      <c r="G3081" s="97"/>
      <c r="H3081" s="97" t="s">
        <v>307</v>
      </c>
      <c r="I3081" s="97" t="s">
        <v>14382</v>
      </c>
      <c r="J3081" s="97" t="s">
        <v>309</v>
      </c>
      <c r="K3081" s="97">
        <v>149542.5</v>
      </c>
      <c r="L3081" s="97">
        <v>228553.484</v>
      </c>
      <c r="M3081" s="97">
        <v>549504.25</v>
      </c>
      <c r="N3081" s="97">
        <v>728581.92260000005</v>
      </c>
      <c r="O3081" s="97">
        <v>53.305113370000001</v>
      </c>
      <c r="P3081" s="97">
        <v>-8.7576208550000008</v>
      </c>
    </row>
    <row r="3082" spans="1:16" x14ac:dyDescent="0.3">
      <c r="A3082" s="97" t="s">
        <v>14383</v>
      </c>
      <c r="B3082" s="97" t="s">
        <v>14384</v>
      </c>
      <c r="C3082" s="97" t="s">
        <v>274</v>
      </c>
      <c r="D3082" s="97" t="s">
        <v>14385</v>
      </c>
      <c r="E3082" s="97" t="s">
        <v>14386</v>
      </c>
      <c r="F3082" s="97" t="s">
        <v>14387</v>
      </c>
      <c r="G3082" s="97"/>
      <c r="H3082" s="97" t="s">
        <v>276</v>
      </c>
      <c r="I3082" s="97" t="s">
        <v>14388</v>
      </c>
      <c r="J3082" s="97" t="s">
        <v>278</v>
      </c>
      <c r="K3082" s="97">
        <v>242721.5</v>
      </c>
      <c r="L3082" s="97">
        <v>256320.68799999999</v>
      </c>
      <c r="M3082" s="97">
        <v>642663.3247</v>
      </c>
      <c r="N3082" s="97">
        <v>756342.64529999997</v>
      </c>
      <c r="O3082" s="97">
        <v>53.555266150000001</v>
      </c>
      <c r="P3082" s="97">
        <v>-7.3561262440000004</v>
      </c>
    </row>
    <row r="3083" spans="1:16" x14ac:dyDescent="0.3">
      <c r="A3083" s="97" t="s">
        <v>14389</v>
      </c>
      <c r="B3083" s="97" t="s">
        <v>14390</v>
      </c>
      <c r="C3083" s="97" t="s">
        <v>14390</v>
      </c>
      <c r="D3083" s="97" t="s">
        <v>14391</v>
      </c>
      <c r="E3083" s="97" t="s">
        <v>3025</v>
      </c>
      <c r="F3083" s="97"/>
      <c r="G3083" s="97" t="s">
        <v>1780</v>
      </c>
      <c r="H3083" s="97" t="s">
        <v>138</v>
      </c>
      <c r="I3083" s="97" t="s">
        <v>14392</v>
      </c>
      <c r="J3083" s="97" t="s">
        <v>140</v>
      </c>
      <c r="K3083" s="97">
        <v>173601.90599999999</v>
      </c>
      <c r="L3083" s="97">
        <v>72753.922000000006</v>
      </c>
      <c r="M3083" s="97">
        <v>573557.63199999998</v>
      </c>
      <c r="N3083" s="97">
        <v>572815.79319999996</v>
      </c>
      <c r="O3083" s="97">
        <v>51.906857850000002</v>
      </c>
      <c r="P3083" s="97">
        <v>-8.38429234</v>
      </c>
    </row>
    <row r="3084" spans="1:16" x14ac:dyDescent="0.3">
      <c r="A3084" s="97" t="s">
        <v>14393</v>
      </c>
      <c r="B3084" s="97" t="s">
        <v>14394</v>
      </c>
      <c r="C3084" s="97" t="s">
        <v>14394</v>
      </c>
      <c r="D3084" s="97" t="s">
        <v>14395</v>
      </c>
      <c r="E3084" s="97" t="s">
        <v>10499</v>
      </c>
      <c r="F3084" s="97" t="s">
        <v>174</v>
      </c>
      <c r="G3084" s="97"/>
      <c r="H3084" s="97" t="s">
        <v>175</v>
      </c>
      <c r="I3084" s="97" t="s">
        <v>14396</v>
      </c>
      <c r="J3084" s="97" t="s">
        <v>177</v>
      </c>
      <c r="K3084" s="97">
        <v>305944.78100000002</v>
      </c>
      <c r="L3084" s="97">
        <v>237362.234</v>
      </c>
      <c r="M3084" s="97">
        <v>705872.88529999997</v>
      </c>
      <c r="N3084" s="97">
        <v>737387.93900000001</v>
      </c>
      <c r="O3084" s="97">
        <v>53.376053800000001</v>
      </c>
      <c r="P3084" s="97">
        <v>-6.4088356979999999</v>
      </c>
    </row>
    <row r="3085" spans="1:16" x14ac:dyDescent="0.3">
      <c r="A3085" s="97" t="s">
        <v>14397</v>
      </c>
      <c r="B3085" s="97" t="s">
        <v>14398</v>
      </c>
      <c r="C3085" s="97" t="s">
        <v>14398</v>
      </c>
      <c r="D3085" s="97" t="s">
        <v>14399</v>
      </c>
      <c r="E3085" s="97" t="s">
        <v>1063</v>
      </c>
      <c r="F3085" s="97" t="s">
        <v>289</v>
      </c>
      <c r="G3085" s="97"/>
      <c r="H3085" s="97" t="s">
        <v>290</v>
      </c>
      <c r="I3085" s="97" t="s">
        <v>14400</v>
      </c>
      <c r="J3085" s="97" t="s">
        <v>292</v>
      </c>
      <c r="K3085" s="97">
        <v>299883.15600000002</v>
      </c>
      <c r="L3085" s="97">
        <v>215330.391</v>
      </c>
      <c r="M3085" s="97">
        <v>699812.44889999996</v>
      </c>
      <c r="N3085" s="97">
        <v>715360.87459999998</v>
      </c>
      <c r="O3085" s="97">
        <v>53.179342550000001</v>
      </c>
      <c r="P3085" s="97">
        <v>-6.50679725</v>
      </c>
    </row>
    <row r="3086" spans="1:16" x14ac:dyDescent="0.3">
      <c r="A3086" s="97" t="s">
        <v>14401</v>
      </c>
      <c r="B3086" s="97" t="s">
        <v>14402</v>
      </c>
      <c r="C3086" s="97" t="s">
        <v>14402</v>
      </c>
      <c r="D3086" s="97" t="s">
        <v>14403</v>
      </c>
      <c r="E3086" s="97" t="s">
        <v>14404</v>
      </c>
      <c r="F3086" s="97" t="s">
        <v>14405</v>
      </c>
      <c r="G3086" s="97"/>
      <c r="H3086" s="97" t="s">
        <v>290</v>
      </c>
      <c r="I3086" s="97" t="s">
        <v>14406</v>
      </c>
      <c r="J3086" s="97" t="s">
        <v>292</v>
      </c>
      <c r="K3086" s="97">
        <v>296871.40000000002</v>
      </c>
      <c r="L3086" s="97">
        <v>213300.9</v>
      </c>
      <c r="M3086" s="97">
        <v>696801.3308</v>
      </c>
      <c r="N3086" s="97">
        <v>713331.83680000005</v>
      </c>
      <c r="O3086" s="97">
        <v>53.161669019999998</v>
      </c>
      <c r="P3086" s="97">
        <v>-6.5524416089999997</v>
      </c>
    </row>
    <row r="3087" spans="1:16" x14ac:dyDescent="0.3">
      <c r="A3087" s="97" t="s">
        <v>14407</v>
      </c>
      <c r="B3087" s="97" t="s">
        <v>14408</v>
      </c>
      <c r="C3087" s="97" t="s">
        <v>14409</v>
      </c>
      <c r="D3087" s="97" t="s">
        <v>6588</v>
      </c>
      <c r="E3087" s="97" t="s">
        <v>1221</v>
      </c>
      <c r="F3087" s="97"/>
      <c r="G3087" s="97"/>
      <c r="H3087" s="97" t="s">
        <v>612</v>
      </c>
      <c r="I3087" s="97" t="s">
        <v>14410</v>
      </c>
      <c r="J3087" s="97" t="s">
        <v>614</v>
      </c>
      <c r="K3087" s="97">
        <v>112753.18</v>
      </c>
      <c r="L3087" s="97">
        <v>188272.20300000001</v>
      </c>
      <c r="M3087" s="97">
        <v>512722.63900000002</v>
      </c>
      <c r="N3087" s="97">
        <v>688309.51930000004</v>
      </c>
      <c r="O3087" s="97">
        <v>52.938487629999997</v>
      </c>
      <c r="P3087" s="97">
        <v>-9.2984044160000003</v>
      </c>
    </row>
    <row r="3088" spans="1:16" x14ac:dyDescent="0.3">
      <c r="A3088" s="97" t="s">
        <v>14411</v>
      </c>
      <c r="B3088" s="97" t="s">
        <v>14412</v>
      </c>
      <c r="C3088" s="97" t="s">
        <v>14413</v>
      </c>
      <c r="D3088" s="97" t="s">
        <v>14414</v>
      </c>
      <c r="E3088" s="97" t="s">
        <v>131</v>
      </c>
      <c r="F3088" s="97"/>
      <c r="G3088" s="97"/>
      <c r="H3088" s="97" t="s">
        <v>123</v>
      </c>
      <c r="I3088" s="97" t="s">
        <v>14415</v>
      </c>
      <c r="J3088" s="97" t="s">
        <v>125</v>
      </c>
      <c r="K3088" s="97">
        <v>269408.43800000002</v>
      </c>
      <c r="L3088" s="97">
        <v>338978</v>
      </c>
      <c r="M3088" s="97">
        <v>669344.95360000001</v>
      </c>
      <c r="N3088" s="97">
        <v>838982.00670000003</v>
      </c>
      <c r="O3088" s="97">
        <v>54.29489667</v>
      </c>
      <c r="P3088" s="97">
        <v>-6.9347690750000002</v>
      </c>
    </row>
    <row r="3089" spans="1:16" x14ac:dyDescent="0.3">
      <c r="A3089" s="97" t="s">
        <v>14416</v>
      </c>
      <c r="B3089" s="97" t="s">
        <v>14417</v>
      </c>
      <c r="C3089" s="97" t="s">
        <v>14418</v>
      </c>
      <c r="D3089" s="97" t="s">
        <v>14419</v>
      </c>
      <c r="E3089" s="97" t="s">
        <v>5595</v>
      </c>
      <c r="F3089" s="97" t="s">
        <v>174</v>
      </c>
      <c r="G3089" s="97"/>
      <c r="H3089" s="97" t="s">
        <v>175</v>
      </c>
      <c r="I3089" s="97" t="s">
        <v>14420</v>
      </c>
      <c r="J3089" s="97" t="s">
        <v>177</v>
      </c>
      <c r="K3089" s="97">
        <v>304011.40000000002</v>
      </c>
      <c r="L3089" s="97">
        <v>239710.1</v>
      </c>
      <c r="M3089" s="97">
        <v>703939.93330000003</v>
      </c>
      <c r="N3089" s="97">
        <v>739735.30949999997</v>
      </c>
      <c r="O3089" s="97">
        <v>53.397525039999998</v>
      </c>
      <c r="P3089" s="97">
        <v>-6.4371017760000004</v>
      </c>
    </row>
    <row r="3090" spans="1:16" x14ac:dyDescent="0.3">
      <c r="A3090" s="97" t="s">
        <v>14421</v>
      </c>
      <c r="B3090" s="97" t="s">
        <v>14422</v>
      </c>
      <c r="C3090" s="97" t="s">
        <v>14422</v>
      </c>
      <c r="D3090" s="97" t="s">
        <v>14423</v>
      </c>
      <c r="E3090" s="97" t="s">
        <v>14424</v>
      </c>
      <c r="F3090" s="97" t="s">
        <v>14425</v>
      </c>
      <c r="G3090" s="97"/>
      <c r="H3090" s="97" t="s">
        <v>175</v>
      </c>
      <c r="I3090" s="97" t="s">
        <v>14426</v>
      </c>
      <c r="J3090" s="97" t="s">
        <v>177</v>
      </c>
      <c r="K3090" s="97">
        <v>320593.2</v>
      </c>
      <c r="L3090" s="97">
        <v>262714.90000000002</v>
      </c>
      <c r="M3090" s="97">
        <v>720518.28350000002</v>
      </c>
      <c r="N3090" s="97">
        <v>762735.06530000002</v>
      </c>
      <c r="O3090" s="97">
        <v>53.6005909</v>
      </c>
      <c r="P3090" s="97">
        <v>-6.1791156559999996</v>
      </c>
    </row>
    <row r="3091" spans="1:16" x14ac:dyDescent="0.3">
      <c r="A3091" s="97" t="s">
        <v>14427</v>
      </c>
      <c r="B3091" s="97" t="s">
        <v>14428</v>
      </c>
      <c r="C3091" s="97" t="s">
        <v>14429</v>
      </c>
      <c r="D3091" s="97" t="s">
        <v>14430</v>
      </c>
      <c r="E3091" s="97" t="s">
        <v>14431</v>
      </c>
      <c r="F3091" s="97" t="s">
        <v>4053</v>
      </c>
      <c r="G3091" s="97"/>
      <c r="H3091" s="97" t="s">
        <v>211</v>
      </c>
      <c r="I3091" s="97" t="s">
        <v>14432</v>
      </c>
      <c r="J3091" s="97" t="s">
        <v>213</v>
      </c>
      <c r="K3091" s="97">
        <v>241629.58300000001</v>
      </c>
      <c r="L3091" s="97">
        <v>144251.29199999999</v>
      </c>
      <c r="M3091" s="97">
        <v>641571.04390000005</v>
      </c>
      <c r="N3091" s="97">
        <v>644297.39760000003</v>
      </c>
      <c r="O3091" s="97">
        <v>52.548420229999998</v>
      </c>
      <c r="P3091" s="97">
        <v>-7.3870661970000002</v>
      </c>
    </row>
    <row r="3092" spans="1:16" x14ac:dyDescent="0.3">
      <c r="A3092" s="97" t="s">
        <v>14433</v>
      </c>
      <c r="B3092" s="97" t="s">
        <v>14434</v>
      </c>
      <c r="C3092" s="97"/>
      <c r="D3092" s="97" t="s">
        <v>14435</v>
      </c>
      <c r="E3092" s="97" t="s">
        <v>14436</v>
      </c>
      <c r="F3092" s="97" t="s">
        <v>14437</v>
      </c>
      <c r="G3092" s="97"/>
      <c r="H3092" s="97" t="s">
        <v>466</v>
      </c>
      <c r="I3092" s="97" t="s">
        <v>14438</v>
      </c>
      <c r="J3092" s="97" t="s">
        <v>468</v>
      </c>
      <c r="K3092" s="97">
        <v>110480.68799999999</v>
      </c>
      <c r="L3092" s="97">
        <v>268919.81300000002</v>
      </c>
      <c r="M3092" s="97">
        <v>510451.07120000001</v>
      </c>
      <c r="N3092" s="97">
        <v>768939.76309999998</v>
      </c>
      <c r="O3092" s="97">
        <v>53.66253803</v>
      </c>
      <c r="P3092" s="97">
        <v>-9.3549285209999997</v>
      </c>
    </row>
    <row r="3093" spans="1:16" x14ac:dyDescent="0.3">
      <c r="A3093" s="97" t="s">
        <v>14439</v>
      </c>
      <c r="B3093" s="97" t="s">
        <v>3471</v>
      </c>
      <c r="C3093" s="97" t="s">
        <v>14440</v>
      </c>
      <c r="D3093" s="97" t="s">
        <v>14441</v>
      </c>
      <c r="E3093" s="97" t="s">
        <v>3159</v>
      </c>
      <c r="F3093" s="97"/>
      <c r="G3093" s="97"/>
      <c r="H3093" s="97" t="s">
        <v>203</v>
      </c>
      <c r="I3093" s="97" t="s">
        <v>14442</v>
      </c>
      <c r="J3093" s="97" t="s">
        <v>205</v>
      </c>
      <c r="K3093" s="97">
        <v>298070.375</v>
      </c>
      <c r="L3093" s="97">
        <v>232349.84400000001</v>
      </c>
      <c r="M3093" s="97">
        <v>698000.14890000003</v>
      </c>
      <c r="N3093" s="97">
        <v>732376.67070000002</v>
      </c>
      <c r="O3093" s="97">
        <v>53.332550980000001</v>
      </c>
      <c r="P3093" s="97">
        <v>-6.5286621250000003</v>
      </c>
    </row>
    <row r="3094" spans="1:16" x14ac:dyDescent="0.3">
      <c r="A3094" s="97" t="s">
        <v>14443</v>
      </c>
      <c r="B3094" s="97" t="s">
        <v>14444</v>
      </c>
      <c r="C3094" s="97"/>
      <c r="D3094" s="97" t="s">
        <v>14445</v>
      </c>
      <c r="E3094" s="97" t="s">
        <v>14446</v>
      </c>
      <c r="F3094" s="97"/>
      <c r="G3094" s="97" t="s">
        <v>6130</v>
      </c>
      <c r="H3094" s="97" t="s">
        <v>247</v>
      </c>
      <c r="I3094" s="97" t="s">
        <v>14447</v>
      </c>
      <c r="J3094" s="97" t="s">
        <v>249</v>
      </c>
      <c r="K3094" s="97">
        <v>312405.3</v>
      </c>
      <c r="L3094" s="97">
        <v>274809.59999999998</v>
      </c>
      <c r="M3094" s="97">
        <v>712332.21169999999</v>
      </c>
      <c r="N3094" s="97">
        <v>774827.20310000004</v>
      </c>
      <c r="O3094" s="97">
        <v>53.711026189999998</v>
      </c>
      <c r="P3094" s="97">
        <v>-6.2983655770000002</v>
      </c>
    </row>
    <row r="3095" spans="1:16" x14ac:dyDescent="0.3">
      <c r="A3095" s="97" t="s">
        <v>14448</v>
      </c>
      <c r="B3095" s="97" t="s">
        <v>14449</v>
      </c>
      <c r="C3095" s="97" t="s">
        <v>14450</v>
      </c>
      <c r="D3095" s="97" t="s">
        <v>14451</v>
      </c>
      <c r="E3095" s="97" t="s">
        <v>1034</v>
      </c>
      <c r="F3095" s="97"/>
      <c r="G3095" s="97" t="s">
        <v>14452</v>
      </c>
      <c r="H3095" s="97" t="s">
        <v>225</v>
      </c>
      <c r="I3095" s="97" t="s">
        <v>14453</v>
      </c>
      <c r="J3095" s="97" t="s">
        <v>227</v>
      </c>
      <c r="K3095" s="97">
        <v>306916.06300000002</v>
      </c>
      <c r="L3095" s="97">
        <v>302905.875</v>
      </c>
      <c r="M3095" s="97">
        <v>706844.30649999995</v>
      </c>
      <c r="N3095" s="97">
        <v>802917.45409999997</v>
      </c>
      <c r="O3095" s="97">
        <v>53.964500520000001</v>
      </c>
      <c r="P3095" s="97">
        <v>-6.3716984339999998</v>
      </c>
    </row>
    <row r="3096" spans="1:16" x14ac:dyDescent="0.3">
      <c r="A3096" s="97" t="s">
        <v>14454</v>
      </c>
      <c r="B3096" s="97" t="s">
        <v>14455</v>
      </c>
      <c r="C3096" s="97"/>
      <c r="D3096" s="97" t="s">
        <v>14456</v>
      </c>
      <c r="E3096" s="97" t="s">
        <v>14457</v>
      </c>
      <c r="F3096" s="97" t="s">
        <v>14300</v>
      </c>
      <c r="G3096" s="97"/>
      <c r="H3096" s="97" t="s">
        <v>334</v>
      </c>
      <c r="I3096" s="97" t="s">
        <v>14458</v>
      </c>
      <c r="J3096" s="97" t="s">
        <v>336</v>
      </c>
      <c r="K3096" s="97">
        <v>188345.65599999999</v>
      </c>
      <c r="L3096" s="97">
        <v>339716.46899999998</v>
      </c>
      <c r="M3096" s="97">
        <v>588299.6398</v>
      </c>
      <c r="N3096" s="97">
        <v>839720.7476</v>
      </c>
      <c r="O3096" s="97">
        <v>54.306104380000001</v>
      </c>
      <c r="P3096" s="97">
        <v>-8.1797787520000007</v>
      </c>
    </row>
    <row r="3097" spans="1:16" x14ac:dyDescent="0.3">
      <c r="A3097" s="97" t="s">
        <v>14459</v>
      </c>
      <c r="B3097" s="97" t="s">
        <v>14460</v>
      </c>
      <c r="C3097" s="97"/>
      <c r="D3097" s="97" t="s">
        <v>10267</v>
      </c>
      <c r="E3097" s="97" t="s">
        <v>11884</v>
      </c>
      <c r="F3097" s="97"/>
      <c r="G3097" s="97"/>
      <c r="H3097" s="97" t="s">
        <v>389</v>
      </c>
      <c r="I3097" s="97" t="s">
        <v>14461</v>
      </c>
      <c r="J3097" s="97" t="s">
        <v>391</v>
      </c>
      <c r="K3097" s="97">
        <v>261388.81400000001</v>
      </c>
      <c r="L3097" s="97">
        <v>111578.68399999999</v>
      </c>
      <c r="M3097" s="97">
        <v>661325.84470000002</v>
      </c>
      <c r="N3097" s="97">
        <v>611631.72100000002</v>
      </c>
      <c r="O3097" s="97">
        <v>52.252979369999998</v>
      </c>
      <c r="P3097" s="97">
        <v>-7.1018109970000003</v>
      </c>
    </row>
    <row r="3098" spans="1:16" x14ac:dyDescent="0.3">
      <c r="A3098" s="97" t="s">
        <v>14462</v>
      </c>
      <c r="B3098" s="97" t="s">
        <v>14463</v>
      </c>
      <c r="C3098" s="97"/>
      <c r="D3098" s="97" t="s">
        <v>3541</v>
      </c>
      <c r="E3098" s="97" t="s">
        <v>2354</v>
      </c>
      <c r="F3098" s="97"/>
      <c r="G3098" s="97"/>
      <c r="H3098" s="97" t="s">
        <v>307</v>
      </c>
      <c r="I3098" s="97" t="s">
        <v>14464</v>
      </c>
      <c r="J3098" s="97" t="s">
        <v>309</v>
      </c>
      <c r="K3098" s="97">
        <v>145614.9</v>
      </c>
      <c r="L3098" s="97">
        <v>201630.4</v>
      </c>
      <c r="M3098" s="97">
        <v>545577.35129999998</v>
      </c>
      <c r="N3098" s="97">
        <v>701664.66070000001</v>
      </c>
      <c r="O3098" s="97">
        <v>53.062839009999998</v>
      </c>
      <c r="P3098" s="97">
        <v>-8.8119508730000007</v>
      </c>
    </row>
    <row r="3099" spans="1:16" x14ac:dyDescent="0.3">
      <c r="A3099" s="97" t="s">
        <v>14465</v>
      </c>
      <c r="B3099" s="97" t="s">
        <v>14466</v>
      </c>
      <c r="C3099" s="97"/>
      <c r="D3099" s="97" t="s">
        <v>14467</v>
      </c>
      <c r="E3099" s="97" t="s">
        <v>14468</v>
      </c>
      <c r="F3099" s="97" t="s">
        <v>13475</v>
      </c>
      <c r="G3099" s="97"/>
      <c r="H3099" s="97" t="s">
        <v>138</v>
      </c>
      <c r="I3099" s="97" t="s">
        <v>14469</v>
      </c>
      <c r="J3099" s="97" t="s">
        <v>140</v>
      </c>
      <c r="K3099" s="97">
        <v>162823.5</v>
      </c>
      <c r="L3099" s="97">
        <v>50673.5</v>
      </c>
      <c r="M3099" s="97">
        <v>562781.42700000003</v>
      </c>
      <c r="N3099" s="97">
        <v>550740.18489999999</v>
      </c>
      <c r="O3099" s="97">
        <v>51.707807410000001</v>
      </c>
      <c r="P3099" s="97">
        <v>-8.5385287709999993</v>
      </c>
    </row>
    <row r="3100" spans="1:16" x14ac:dyDescent="0.3">
      <c r="A3100" s="97" t="s">
        <v>14470</v>
      </c>
      <c r="B3100" s="97" t="s">
        <v>14471</v>
      </c>
      <c r="C3100" s="97"/>
      <c r="D3100" s="97" t="s">
        <v>14472</v>
      </c>
      <c r="E3100" s="97" t="s">
        <v>4432</v>
      </c>
      <c r="F3100" s="97" t="s">
        <v>7949</v>
      </c>
      <c r="G3100" s="97"/>
      <c r="H3100" s="97" t="s">
        <v>594</v>
      </c>
      <c r="I3100" s="97" t="s">
        <v>14473</v>
      </c>
      <c r="J3100" s="97" t="s">
        <v>596</v>
      </c>
      <c r="K3100" s="97">
        <v>261877.068</v>
      </c>
      <c r="L3100" s="97">
        <v>232309.209</v>
      </c>
      <c r="M3100" s="97">
        <v>661814.63820000004</v>
      </c>
      <c r="N3100" s="97">
        <v>732336.23719999997</v>
      </c>
      <c r="O3100" s="97">
        <v>53.337649499999998</v>
      </c>
      <c r="P3100" s="97">
        <v>-7.071844842</v>
      </c>
    </row>
    <row r="3101" spans="1:16" x14ac:dyDescent="0.3">
      <c r="A3101" s="97" t="s">
        <v>14474</v>
      </c>
      <c r="B3101" s="97" t="s">
        <v>14475</v>
      </c>
      <c r="C3101" s="97" t="s">
        <v>14476</v>
      </c>
      <c r="D3101" s="97" t="s">
        <v>1220</v>
      </c>
      <c r="E3101" s="97" t="s">
        <v>7103</v>
      </c>
      <c r="F3101" s="97" t="s">
        <v>2226</v>
      </c>
      <c r="G3101" s="97"/>
      <c r="H3101" s="97" t="s">
        <v>175</v>
      </c>
      <c r="I3101" s="97" t="s">
        <v>14477</v>
      </c>
      <c r="J3101" s="97" t="s">
        <v>184</v>
      </c>
      <c r="K3101" s="97">
        <v>302636.81300000002</v>
      </c>
      <c r="L3101" s="97">
        <v>232858.484</v>
      </c>
      <c r="M3101" s="97">
        <v>702565.60600000003</v>
      </c>
      <c r="N3101" s="97">
        <v>732885.17689999996</v>
      </c>
      <c r="O3101" s="97">
        <v>53.33625455</v>
      </c>
      <c r="P3101" s="97">
        <v>-6.4599800050000002</v>
      </c>
    </row>
    <row r="3102" spans="1:16" x14ac:dyDescent="0.3">
      <c r="A3102" s="97" t="s">
        <v>14478</v>
      </c>
      <c r="B3102" s="97" t="s">
        <v>14479</v>
      </c>
      <c r="C3102" s="97" t="s">
        <v>14480</v>
      </c>
      <c r="D3102" s="97" t="s">
        <v>14480</v>
      </c>
      <c r="E3102" s="97" t="s">
        <v>14481</v>
      </c>
      <c r="F3102" s="97" t="s">
        <v>4152</v>
      </c>
      <c r="G3102" s="97" t="s">
        <v>182</v>
      </c>
      <c r="H3102" s="97" t="s">
        <v>175</v>
      </c>
      <c r="I3102" s="97" t="s">
        <v>14482</v>
      </c>
      <c r="J3102" s="97" t="s">
        <v>177</v>
      </c>
      <c r="K3102" s="97">
        <v>318735.59399999998</v>
      </c>
      <c r="L3102" s="97">
        <v>263973.5</v>
      </c>
      <c r="M3102" s="97">
        <v>718661.08440000005</v>
      </c>
      <c r="N3102" s="97">
        <v>763993.40399999998</v>
      </c>
      <c r="O3102" s="97">
        <v>53.61231703</v>
      </c>
      <c r="P3102" s="97">
        <v>-6.2066815499999999</v>
      </c>
    </row>
    <row r="3103" spans="1:16" x14ac:dyDescent="0.3">
      <c r="A3103" s="97" t="s">
        <v>14483</v>
      </c>
      <c r="B3103" s="97" t="s">
        <v>14484</v>
      </c>
      <c r="C3103" s="97" t="s">
        <v>14485</v>
      </c>
      <c r="D3103" s="97" t="s">
        <v>14486</v>
      </c>
      <c r="E3103" s="97" t="s">
        <v>4568</v>
      </c>
      <c r="F3103" s="97" t="s">
        <v>269</v>
      </c>
      <c r="G3103" s="97"/>
      <c r="H3103" s="97" t="s">
        <v>262</v>
      </c>
      <c r="I3103" s="97" t="s">
        <v>14487</v>
      </c>
      <c r="J3103" s="97" t="s">
        <v>264</v>
      </c>
      <c r="K3103" s="97">
        <v>247243.23800000001</v>
      </c>
      <c r="L3103" s="97">
        <v>198438.23199999999</v>
      </c>
      <c r="M3103" s="97">
        <v>647183.77969999996</v>
      </c>
      <c r="N3103" s="97">
        <v>698472.63509999996</v>
      </c>
      <c r="O3103" s="97">
        <v>53.034841129999997</v>
      </c>
      <c r="P3103" s="97">
        <v>-7.2965060749999999</v>
      </c>
    </row>
    <row r="3104" spans="1:16" x14ac:dyDescent="0.3">
      <c r="A3104" s="97" t="s">
        <v>14488</v>
      </c>
      <c r="B3104" s="97" t="s">
        <v>14489</v>
      </c>
      <c r="C3104" s="97" t="s">
        <v>14490</v>
      </c>
      <c r="D3104" s="97" t="s">
        <v>14491</v>
      </c>
      <c r="E3104" s="97" t="s">
        <v>2831</v>
      </c>
      <c r="F3104" s="97" t="s">
        <v>507</v>
      </c>
      <c r="G3104" s="97"/>
      <c r="H3104" s="97" t="s">
        <v>203</v>
      </c>
      <c r="I3104" s="97" t="s">
        <v>14492</v>
      </c>
      <c r="J3104" s="97" t="s">
        <v>205</v>
      </c>
      <c r="K3104" s="97">
        <v>279704.3</v>
      </c>
      <c r="L3104" s="97">
        <v>216192</v>
      </c>
      <c r="M3104" s="97">
        <v>679637.94409999996</v>
      </c>
      <c r="N3104" s="97">
        <v>716222.40540000005</v>
      </c>
      <c r="O3104" s="97">
        <v>53.190483810000003</v>
      </c>
      <c r="P3104" s="97">
        <v>-6.8083144920000001</v>
      </c>
    </row>
    <row r="3105" spans="1:16" x14ac:dyDescent="0.3">
      <c r="A3105" s="97" t="s">
        <v>14493</v>
      </c>
      <c r="B3105" s="97" t="s">
        <v>7829</v>
      </c>
      <c r="C3105" s="97"/>
      <c r="D3105" s="97" t="s">
        <v>849</v>
      </c>
      <c r="E3105" s="97" t="s">
        <v>210</v>
      </c>
      <c r="F3105" s="97"/>
      <c r="G3105" s="97"/>
      <c r="H3105" s="97" t="s">
        <v>211</v>
      </c>
      <c r="I3105" s="97" t="s">
        <v>14494</v>
      </c>
      <c r="J3105" s="97" t="s">
        <v>213</v>
      </c>
      <c r="K3105" s="97">
        <v>258680.266</v>
      </c>
      <c r="L3105" s="97">
        <v>142229.31299999999</v>
      </c>
      <c r="M3105" s="97">
        <v>658618.04390000005</v>
      </c>
      <c r="N3105" s="97">
        <v>642275.76289999997</v>
      </c>
      <c r="O3105" s="97">
        <v>52.528683579999999</v>
      </c>
      <c r="P3105" s="97">
        <v>-7.1361042760000002</v>
      </c>
    </row>
    <row r="3106" spans="1:16" x14ac:dyDescent="0.3">
      <c r="A3106" s="97" t="s">
        <v>14495</v>
      </c>
      <c r="B3106" s="97" t="s">
        <v>14496</v>
      </c>
      <c r="C3106" s="97"/>
      <c r="D3106" s="97" t="s">
        <v>6090</v>
      </c>
      <c r="E3106" s="97" t="s">
        <v>1197</v>
      </c>
      <c r="F3106" s="97" t="s">
        <v>7949</v>
      </c>
      <c r="G3106" s="97"/>
      <c r="H3106" s="97" t="s">
        <v>594</v>
      </c>
      <c r="I3106" s="97" t="s">
        <v>14497</v>
      </c>
      <c r="J3106" s="97" t="s">
        <v>596</v>
      </c>
      <c r="K3106" s="97">
        <v>225205</v>
      </c>
      <c r="L3106" s="97">
        <v>225792.4</v>
      </c>
      <c r="M3106" s="97">
        <v>625150.43519999995</v>
      </c>
      <c r="N3106" s="97">
        <v>725821.02789999999</v>
      </c>
      <c r="O3106" s="97">
        <v>53.282110699999997</v>
      </c>
      <c r="P3106" s="97">
        <v>-7.622856541</v>
      </c>
    </row>
    <row r="3107" spans="1:16" x14ac:dyDescent="0.3">
      <c r="A3107" s="97" t="s">
        <v>14498</v>
      </c>
      <c r="B3107" s="97" t="s">
        <v>14499</v>
      </c>
      <c r="C3107" s="97"/>
      <c r="D3107" s="97" t="s">
        <v>7959</v>
      </c>
      <c r="E3107" s="97" t="s">
        <v>14500</v>
      </c>
      <c r="F3107" s="97" t="s">
        <v>181</v>
      </c>
      <c r="G3107" s="97"/>
      <c r="H3107" s="97" t="s">
        <v>175</v>
      </c>
      <c r="I3107" s="97" t="s">
        <v>14501</v>
      </c>
      <c r="J3107" s="97" t="s">
        <v>184</v>
      </c>
      <c r="K3107" s="97">
        <v>304116.15600000002</v>
      </c>
      <c r="L3107" s="97">
        <v>234525.81299999999</v>
      </c>
      <c r="M3107" s="97">
        <v>704044.63919999998</v>
      </c>
      <c r="N3107" s="97">
        <v>734552.13879999996</v>
      </c>
      <c r="O3107" s="97">
        <v>53.350941229999997</v>
      </c>
      <c r="P3107" s="97">
        <v>-6.437233762</v>
      </c>
    </row>
    <row r="3108" spans="1:16" x14ac:dyDescent="0.3">
      <c r="A3108" s="97" t="s">
        <v>14502</v>
      </c>
      <c r="B3108" s="97" t="s">
        <v>14503</v>
      </c>
      <c r="C3108" s="97"/>
      <c r="D3108" s="97" t="s">
        <v>11446</v>
      </c>
      <c r="E3108" s="97" t="s">
        <v>741</v>
      </c>
      <c r="F3108" s="97" t="s">
        <v>465</v>
      </c>
      <c r="G3108" s="97"/>
      <c r="H3108" s="97" t="s">
        <v>466</v>
      </c>
      <c r="I3108" s="97" t="s">
        <v>14504</v>
      </c>
      <c r="J3108" s="97" t="s">
        <v>468</v>
      </c>
      <c r="K3108" s="97">
        <v>123925.963</v>
      </c>
      <c r="L3108" s="97">
        <v>319187.37699999998</v>
      </c>
      <c r="M3108" s="97">
        <v>523893.71779999998</v>
      </c>
      <c r="N3108" s="97">
        <v>819196.42240000004</v>
      </c>
      <c r="O3108" s="97">
        <v>54.116185729999998</v>
      </c>
      <c r="P3108" s="97">
        <v>-9.1640630569999999</v>
      </c>
    </row>
    <row r="3109" spans="1:16" x14ac:dyDescent="0.3">
      <c r="A3109" s="97" t="s">
        <v>14505</v>
      </c>
      <c r="B3109" s="97" t="s">
        <v>366</v>
      </c>
      <c r="C3109" s="97"/>
      <c r="D3109" s="97" t="s">
        <v>2349</v>
      </c>
      <c r="E3109" s="97" t="s">
        <v>380</v>
      </c>
      <c r="F3109" s="97"/>
      <c r="G3109" s="97"/>
      <c r="H3109" s="97" t="s">
        <v>381</v>
      </c>
      <c r="I3109" s="97" t="s">
        <v>14506</v>
      </c>
      <c r="J3109" s="97" t="s">
        <v>383</v>
      </c>
      <c r="K3109" s="97">
        <v>260627.03099999999</v>
      </c>
      <c r="L3109" s="97">
        <v>314279.90600000002</v>
      </c>
      <c r="M3109" s="97">
        <v>660565.30709999998</v>
      </c>
      <c r="N3109" s="97">
        <v>814289.2807</v>
      </c>
      <c r="O3109" s="97">
        <v>54.074160880000001</v>
      </c>
      <c r="P3109" s="97">
        <v>-7.0745829220000003</v>
      </c>
    </row>
    <row r="3110" spans="1:16" x14ac:dyDescent="0.3">
      <c r="A3110" s="97" t="s">
        <v>14507</v>
      </c>
      <c r="B3110" s="97" t="s">
        <v>14508</v>
      </c>
      <c r="C3110" s="97"/>
      <c r="D3110" s="97" t="s">
        <v>14509</v>
      </c>
      <c r="E3110" s="97" t="s">
        <v>1725</v>
      </c>
      <c r="F3110" s="97"/>
      <c r="G3110" s="97"/>
      <c r="H3110" s="97" t="s">
        <v>290</v>
      </c>
      <c r="I3110" s="97" t="s">
        <v>14510</v>
      </c>
      <c r="J3110" s="97" t="s">
        <v>292</v>
      </c>
      <c r="K3110" s="97">
        <v>326283.09399999998</v>
      </c>
      <c r="L3110" s="97">
        <v>206014.96900000001</v>
      </c>
      <c r="M3110" s="97">
        <v>726206.65079999994</v>
      </c>
      <c r="N3110" s="97">
        <v>706047.31909999996</v>
      </c>
      <c r="O3110" s="97">
        <v>53.09008291</v>
      </c>
      <c r="P3110" s="97">
        <v>-6.1158121889999997</v>
      </c>
    </row>
    <row r="3111" spans="1:16" x14ac:dyDescent="0.3">
      <c r="A3111" s="97" t="s">
        <v>14511</v>
      </c>
      <c r="B3111" s="97" t="s">
        <v>14512</v>
      </c>
      <c r="C3111" s="97"/>
      <c r="D3111" s="97" t="s">
        <v>14513</v>
      </c>
      <c r="E3111" s="97" t="s">
        <v>13229</v>
      </c>
      <c r="F3111" s="97" t="s">
        <v>13311</v>
      </c>
      <c r="G3111" s="97" t="s">
        <v>8321</v>
      </c>
      <c r="H3111" s="97" t="s">
        <v>175</v>
      </c>
      <c r="I3111" s="97" t="s">
        <v>14514</v>
      </c>
      <c r="J3111" s="97" t="s">
        <v>198</v>
      </c>
      <c r="K3111" s="97">
        <v>322485.93800000002</v>
      </c>
      <c r="L3111" s="97">
        <v>238984.67199999999</v>
      </c>
      <c r="M3111" s="97">
        <v>722410.4878</v>
      </c>
      <c r="N3111" s="97">
        <v>739009.93960000004</v>
      </c>
      <c r="O3111" s="97">
        <v>53.387052529999998</v>
      </c>
      <c r="P3111" s="97">
        <v>-6.1597947450000001</v>
      </c>
    </row>
    <row r="3112" spans="1:16" x14ac:dyDescent="0.3">
      <c r="A3112" s="97" t="s">
        <v>14515</v>
      </c>
      <c r="B3112" s="97" t="s">
        <v>10202</v>
      </c>
      <c r="C3112" s="97" t="s">
        <v>10202</v>
      </c>
      <c r="D3112" s="97" t="s">
        <v>687</v>
      </c>
      <c r="E3112" s="97" t="s">
        <v>14516</v>
      </c>
      <c r="F3112" s="97" t="s">
        <v>1095</v>
      </c>
      <c r="G3112" s="97" t="s">
        <v>3031</v>
      </c>
      <c r="H3112" s="97" t="s">
        <v>307</v>
      </c>
      <c r="I3112" s="97" t="s">
        <v>14517</v>
      </c>
      <c r="J3112" s="97" t="s">
        <v>309</v>
      </c>
      <c r="K3112" s="97">
        <v>151607.79999999999</v>
      </c>
      <c r="L3112" s="97">
        <v>243513.8</v>
      </c>
      <c r="M3112" s="97">
        <v>551569.18539999996</v>
      </c>
      <c r="N3112" s="97">
        <v>743539.00399999996</v>
      </c>
      <c r="O3112" s="97">
        <v>53.439712839999999</v>
      </c>
      <c r="P3112" s="97">
        <v>-8.7289332349999995</v>
      </c>
    </row>
    <row r="3113" spans="1:16" x14ac:dyDescent="0.3">
      <c r="A3113" s="97" t="s">
        <v>14518</v>
      </c>
      <c r="B3113" s="97" t="s">
        <v>14519</v>
      </c>
      <c r="C3113" s="97"/>
      <c r="D3113" s="97" t="s">
        <v>14520</v>
      </c>
      <c r="E3113" s="97" t="s">
        <v>8320</v>
      </c>
      <c r="F3113" s="97" t="s">
        <v>8321</v>
      </c>
      <c r="G3113" s="97"/>
      <c r="H3113" s="97" t="s">
        <v>175</v>
      </c>
      <c r="I3113" s="97" t="s">
        <v>14521</v>
      </c>
      <c r="J3113" s="97" t="s">
        <v>198</v>
      </c>
      <c r="K3113" s="97">
        <v>322183.25</v>
      </c>
      <c r="L3113" s="97">
        <v>239127.28099999999</v>
      </c>
      <c r="M3113" s="97">
        <v>722107.86569999997</v>
      </c>
      <c r="N3113" s="97">
        <v>739152.51950000005</v>
      </c>
      <c r="O3113" s="97">
        <v>53.388403230000002</v>
      </c>
      <c r="P3113" s="97">
        <v>-6.1642864069999996</v>
      </c>
    </row>
    <row r="3114" spans="1:16" x14ac:dyDescent="0.3">
      <c r="A3114" s="97" t="s">
        <v>14522</v>
      </c>
      <c r="B3114" s="97" t="s">
        <v>14523</v>
      </c>
      <c r="C3114" s="97"/>
      <c r="D3114" s="97" t="s">
        <v>14423</v>
      </c>
      <c r="E3114" s="97" t="s">
        <v>4152</v>
      </c>
      <c r="F3114" s="97" t="s">
        <v>2226</v>
      </c>
      <c r="G3114" s="97"/>
      <c r="H3114" s="97" t="s">
        <v>175</v>
      </c>
      <c r="I3114" s="97" t="s">
        <v>14524</v>
      </c>
      <c r="J3114" s="97" t="s">
        <v>177</v>
      </c>
      <c r="K3114" s="97">
        <v>320654.59999999998</v>
      </c>
      <c r="L3114" s="97">
        <v>262744.59999999998</v>
      </c>
      <c r="M3114" s="97">
        <v>720579.67050000001</v>
      </c>
      <c r="N3114" s="97">
        <v>762764.75859999994</v>
      </c>
      <c r="O3114" s="97">
        <v>53.600843500000003</v>
      </c>
      <c r="P3114" s="97">
        <v>-6.1781772100000003</v>
      </c>
    </row>
    <row r="3115" spans="1:16" x14ac:dyDescent="0.3">
      <c r="A3115" s="97" t="s">
        <v>14525</v>
      </c>
      <c r="B3115" s="97" t="s">
        <v>14526</v>
      </c>
      <c r="C3115" s="97"/>
      <c r="D3115" s="97" t="s">
        <v>14527</v>
      </c>
      <c r="E3115" s="97" t="s">
        <v>7949</v>
      </c>
      <c r="F3115" s="97"/>
      <c r="G3115" s="97"/>
      <c r="H3115" s="97" t="s">
        <v>594</v>
      </c>
      <c r="I3115" s="97" t="s">
        <v>14528</v>
      </c>
      <c r="J3115" s="97" t="s">
        <v>596</v>
      </c>
      <c r="K3115" s="97">
        <v>211338.125</v>
      </c>
      <c r="L3115" s="97">
        <v>224635.04699999999</v>
      </c>
      <c r="M3115" s="97">
        <v>611286.54119999998</v>
      </c>
      <c r="N3115" s="97">
        <v>724663.99849999999</v>
      </c>
      <c r="O3115" s="97">
        <v>53.272188700000001</v>
      </c>
      <c r="P3115" s="97">
        <v>-7.8307920900000001</v>
      </c>
    </row>
    <row r="3116" spans="1:16" x14ac:dyDescent="0.3">
      <c r="A3116" s="97" t="s">
        <v>14529</v>
      </c>
      <c r="B3116" s="97" t="s">
        <v>14530</v>
      </c>
      <c r="C3116" s="97" t="s">
        <v>14531</v>
      </c>
      <c r="D3116" s="97" t="s">
        <v>14532</v>
      </c>
      <c r="E3116" s="97" t="s">
        <v>201</v>
      </c>
      <c r="F3116" s="97" t="s">
        <v>507</v>
      </c>
      <c r="G3116" s="97"/>
      <c r="H3116" s="97" t="s">
        <v>203</v>
      </c>
      <c r="I3116" s="97" t="s">
        <v>14533</v>
      </c>
      <c r="J3116" s="97" t="s">
        <v>205</v>
      </c>
      <c r="K3116" s="97">
        <v>294542.71899999998</v>
      </c>
      <c r="L3116" s="97">
        <v>236489.25</v>
      </c>
      <c r="M3116" s="97">
        <v>694473.27480000001</v>
      </c>
      <c r="N3116" s="97">
        <v>736515.20369999995</v>
      </c>
      <c r="O3116" s="97">
        <v>53.370373290000003</v>
      </c>
      <c r="P3116" s="97">
        <v>-6.5803601460000003</v>
      </c>
    </row>
    <row r="3117" spans="1:16" x14ac:dyDescent="0.3">
      <c r="A3117" s="97" t="s">
        <v>14534</v>
      </c>
      <c r="B3117" s="97" t="s">
        <v>14535</v>
      </c>
      <c r="C3117" s="97"/>
      <c r="D3117" s="97" t="s">
        <v>14536</v>
      </c>
      <c r="E3117" s="97" t="s">
        <v>14537</v>
      </c>
      <c r="F3117" s="97" t="s">
        <v>223</v>
      </c>
      <c r="G3117" s="97" t="s">
        <v>4105</v>
      </c>
      <c r="H3117" s="97" t="s">
        <v>225</v>
      </c>
      <c r="I3117" s="97" t="s">
        <v>14538</v>
      </c>
      <c r="J3117" s="97" t="s">
        <v>227</v>
      </c>
      <c r="K3117" s="97">
        <v>310306.90600000002</v>
      </c>
      <c r="L3117" s="97">
        <v>277006.78100000002</v>
      </c>
      <c r="M3117" s="97">
        <v>710234.28139999998</v>
      </c>
      <c r="N3117" s="97">
        <v>777023.92189999996</v>
      </c>
      <c r="O3117" s="97">
        <v>53.731205330000002</v>
      </c>
      <c r="P3117" s="97">
        <v>-6.3293484619999996</v>
      </c>
    </row>
    <row r="3118" spans="1:16" x14ac:dyDescent="0.3">
      <c r="A3118" s="97" t="s">
        <v>14539</v>
      </c>
      <c r="B3118" s="97" t="s">
        <v>14540</v>
      </c>
      <c r="C3118" s="97"/>
      <c r="D3118" s="97" t="s">
        <v>14541</v>
      </c>
      <c r="E3118" s="97" t="s">
        <v>12737</v>
      </c>
      <c r="F3118" s="97" t="s">
        <v>14542</v>
      </c>
      <c r="G3118" s="97" t="s">
        <v>167</v>
      </c>
      <c r="H3118" s="97" t="s">
        <v>167</v>
      </c>
      <c r="I3118" s="97" t="s">
        <v>14543</v>
      </c>
      <c r="J3118" s="97" t="s">
        <v>169</v>
      </c>
      <c r="K3118" s="97">
        <v>272263.44</v>
      </c>
      <c r="L3118" s="97">
        <v>178722.86799999999</v>
      </c>
      <c r="M3118" s="97">
        <v>672198.48719999997</v>
      </c>
      <c r="N3118" s="97">
        <v>678761.38459999999</v>
      </c>
      <c r="O3118" s="97">
        <v>52.854926749999997</v>
      </c>
      <c r="P3118" s="97">
        <v>-6.9279924470000003</v>
      </c>
    </row>
    <row r="3119" spans="1:16" x14ac:dyDescent="0.3">
      <c r="A3119" s="97" t="s">
        <v>14544</v>
      </c>
      <c r="B3119" s="97" t="s">
        <v>14545</v>
      </c>
      <c r="C3119" s="97" t="s">
        <v>14546</v>
      </c>
      <c r="D3119" s="97" t="s">
        <v>14547</v>
      </c>
      <c r="E3119" s="97" t="s">
        <v>2481</v>
      </c>
      <c r="F3119" s="97" t="s">
        <v>1725</v>
      </c>
      <c r="G3119" s="97"/>
      <c r="H3119" s="97" t="s">
        <v>290</v>
      </c>
      <c r="I3119" s="97" t="s">
        <v>14548</v>
      </c>
      <c r="J3119" s="97" t="s">
        <v>292</v>
      </c>
      <c r="K3119" s="97">
        <v>328179.7</v>
      </c>
      <c r="L3119" s="97">
        <v>212938.2</v>
      </c>
      <c r="M3119" s="97">
        <v>728102.88500000001</v>
      </c>
      <c r="N3119" s="97">
        <v>712969.04859999998</v>
      </c>
      <c r="O3119" s="97">
        <v>53.151804230000003</v>
      </c>
      <c r="P3119" s="97">
        <v>-6.0847572870000004</v>
      </c>
    </row>
    <row r="3120" spans="1:16" x14ac:dyDescent="0.3">
      <c r="A3120" s="97" t="s">
        <v>14549</v>
      </c>
      <c r="B3120" s="97" t="s">
        <v>14550</v>
      </c>
      <c r="C3120" s="97"/>
      <c r="D3120" s="97" t="s">
        <v>14547</v>
      </c>
      <c r="E3120" s="97" t="s">
        <v>2481</v>
      </c>
      <c r="F3120" s="97" t="s">
        <v>1725</v>
      </c>
      <c r="G3120" s="97"/>
      <c r="H3120" s="97" t="s">
        <v>290</v>
      </c>
      <c r="I3120" s="97" t="s">
        <v>14551</v>
      </c>
      <c r="J3120" s="97" t="s">
        <v>292</v>
      </c>
      <c r="K3120" s="97">
        <v>328029.5</v>
      </c>
      <c r="L3120" s="97">
        <v>212927.2</v>
      </c>
      <c r="M3120" s="97">
        <v>727952.71730000002</v>
      </c>
      <c r="N3120" s="97">
        <v>712958.05180000002</v>
      </c>
      <c r="O3120" s="97">
        <v>53.151741520000002</v>
      </c>
      <c r="P3120" s="97">
        <v>-6.0870054380000003</v>
      </c>
    </row>
    <row r="3121" spans="1:16" x14ac:dyDescent="0.3">
      <c r="A3121" s="97" t="s">
        <v>14552</v>
      </c>
      <c r="B3121" s="97" t="s">
        <v>14553</v>
      </c>
      <c r="C3121" s="97"/>
      <c r="D3121" s="97" t="s">
        <v>14554</v>
      </c>
      <c r="E3121" s="97" t="s">
        <v>14555</v>
      </c>
      <c r="F3121" s="97" t="s">
        <v>2381</v>
      </c>
      <c r="G3121" s="97" t="s">
        <v>2226</v>
      </c>
      <c r="H3121" s="97" t="s">
        <v>175</v>
      </c>
      <c r="I3121" s="97" t="s">
        <v>14556</v>
      </c>
      <c r="J3121" s="97" t="s">
        <v>177</v>
      </c>
      <c r="K3121" s="97">
        <v>317332.59999999998</v>
      </c>
      <c r="L3121" s="97">
        <v>248343.9</v>
      </c>
      <c r="M3121" s="97">
        <v>717258.30960000004</v>
      </c>
      <c r="N3121" s="97">
        <v>748367.17870000005</v>
      </c>
      <c r="O3121" s="97">
        <v>53.472272629999999</v>
      </c>
      <c r="P3121" s="97">
        <v>-6.2337246180000001</v>
      </c>
    </row>
    <row r="3122" spans="1:16" x14ac:dyDescent="0.3">
      <c r="A3122" s="97" t="s">
        <v>14557</v>
      </c>
      <c r="B3122" s="97" t="s">
        <v>14558</v>
      </c>
      <c r="C3122" s="97"/>
      <c r="D3122" s="97" t="s">
        <v>14559</v>
      </c>
      <c r="E3122" s="97" t="s">
        <v>14560</v>
      </c>
      <c r="F3122" s="97" t="s">
        <v>181</v>
      </c>
      <c r="G3122" s="97" t="s">
        <v>7208</v>
      </c>
      <c r="H3122" s="97" t="s">
        <v>175</v>
      </c>
      <c r="I3122" s="97" t="s">
        <v>14561</v>
      </c>
      <c r="J3122" s="97" t="s">
        <v>184</v>
      </c>
      <c r="K3122" s="97">
        <v>304461.68800000002</v>
      </c>
      <c r="L3122" s="97">
        <v>233127.34400000001</v>
      </c>
      <c r="M3122" s="97">
        <v>704390.08929999999</v>
      </c>
      <c r="N3122" s="97">
        <v>733153.9693</v>
      </c>
      <c r="O3122" s="97">
        <v>53.338312649999999</v>
      </c>
      <c r="P3122" s="97">
        <v>-6.4325080159999999</v>
      </c>
    </row>
    <row r="3123" spans="1:16" x14ac:dyDescent="0.3">
      <c r="A3123" s="97" t="s">
        <v>14562</v>
      </c>
      <c r="B3123" s="97" t="s">
        <v>14563</v>
      </c>
      <c r="C3123" s="97"/>
      <c r="D3123" s="97" t="s">
        <v>14564</v>
      </c>
      <c r="E3123" s="97" t="s">
        <v>14565</v>
      </c>
      <c r="F3123" s="97" t="s">
        <v>1586</v>
      </c>
      <c r="G3123" s="97"/>
      <c r="H3123" s="97" t="s">
        <v>175</v>
      </c>
      <c r="I3123" s="97" t="s">
        <v>14566</v>
      </c>
      <c r="J3123" s="97" t="s">
        <v>198</v>
      </c>
      <c r="K3123" s="97">
        <v>322057.21899999998</v>
      </c>
      <c r="L3123" s="97">
        <v>241379.17199999999</v>
      </c>
      <c r="M3123" s="97">
        <v>721981.87379999994</v>
      </c>
      <c r="N3123" s="97">
        <v>741403.92599999998</v>
      </c>
      <c r="O3123" s="97">
        <v>53.408655000000003</v>
      </c>
      <c r="P3123" s="97">
        <v>-6.1653095479999998</v>
      </c>
    </row>
    <row r="3124" spans="1:16" x14ac:dyDescent="0.3">
      <c r="A3124" s="97" t="s">
        <v>14567</v>
      </c>
      <c r="B3124" s="97" t="s">
        <v>14568</v>
      </c>
      <c r="C3124" s="97"/>
      <c r="D3124" s="97" t="s">
        <v>14569</v>
      </c>
      <c r="E3124" s="97" t="s">
        <v>3379</v>
      </c>
      <c r="F3124" s="97" t="s">
        <v>7208</v>
      </c>
      <c r="G3124" s="97"/>
      <c r="H3124" s="97" t="s">
        <v>175</v>
      </c>
      <c r="I3124" s="97" t="s">
        <v>14570</v>
      </c>
      <c r="J3124" s="97" t="s">
        <v>177</v>
      </c>
      <c r="K3124" s="97">
        <v>323597.31300000002</v>
      </c>
      <c r="L3124" s="97">
        <v>260869.46900000001</v>
      </c>
      <c r="M3124" s="97">
        <v>723521.73959999997</v>
      </c>
      <c r="N3124" s="97">
        <v>760890.0159</v>
      </c>
      <c r="O3124" s="97">
        <v>53.58332017</v>
      </c>
      <c r="P3124" s="97">
        <v>-6.134493526</v>
      </c>
    </row>
    <row r="3125" spans="1:16" x14ac:dyDescent="0.3">
      <c r="A3125" s="97" t="s">
        <v>14571</v>
      </c>
      <c r="B3125" s="97" t="s">
        <v>14572</v>
      </c>
      <c r="C3125" s="97"/>
      <c r="D3125" s="97" t="s">
        <v>14573</v>
      </c>
      <c r="E3125" s="97" t="s">
        <v>14564</v>
      </c>
      <c r="F3125" s="97" t="s">
        <v>1586</v>
      </c>
      <c r="G3125" s="97"/>
      <c r="H3125" s="97" t="s">
        <v>175</v>
      </c>
      <c r="I3125" s="97" t="s">
        <v>14574</v>
      </c>
      <c r="J3125" s="97" t="s">
        <v>198</v>
      </c>
      <c r="K3125" s="97">
        <v>321979.125</v>
      </c>
      <c r="L3125" s="97">
        <v>241340.17199999999</v>
      </c>
      <c r="M3125" s="97">
        <v>721903.79639999999</v>
      </c>
      <c r="N3125" s="97">
        <v>741364.93489999999</v>
      </c>
      <c r="O3125" s="97">
        <v>53.408322800000001</v>
      </c>
      <c r="P3125" s="97">
        <v>-6.1664982899999998</v>
      </c>
    </row>
    <row r="3126" spans="1:16" x14ac:dyDescent="0.3">
      <c r="A3126" s="97" t="s">
        <v>14575</v>
      </c>
      <c r="B3126" s="97" t="s">
        <v>14576</v>
      </c>
      <c r="C3126" s="97"/>
      <c r="D3126" s="97" t="s">
        <v>14022</v>
      </c>
      <c r="E3126" s="97" t="s">
        <v>14023</v>
      </c>
      <c r="F3126" s="97" t="s">
        <v>174</v>
      </c>
      <c r="G3126" s="97"/>
      <c r="H3126" s="97" t="s">
        <v>175</v>
      </c>
      <c r="I3126" s="97" t="s">
        <v>14577</v>
      </c>
      <c r="J3126" s="97" t="s">
        <v>177</v>
      </c>
      <c r="K3126" s="97">
        <v>304816.40600000002</v>
      </c>
      <c r="L3126" s="97">
        <v>240500.40599999999</v>
      </c>
      <c r="M3126" s="97">
        <v>704744.77009999997</v>
      </c>
      <c r="N3126" s="97">
        <v>740525.44099999999</v>
      </c>
      <c r="O3126" s="97">
        <v>53.404464160000003</v>
      </c>
      <c r="P3126" s="97">
        <v>-6.4247426049999996</v>
      </c>
    </row>
    <row r="3127" spans="1:16" x14ac:dyDescent="0.3">
      <c r="A3127" s="97" t="s">
        <v>14578</v>
      </c>
      <c r="B3127" s="97" t="s">
        <v>14579</v>
      </c>
      <c r="C3127" s="97" t="s">
        <v>14580</v>
      </c>
      <c r="D3127" s="97" t="s">
        <v>14581</v>
      </c>
      <c r="E3127" s="97" t="s">
        <v>2926</v>
      </c>
      <c r="F3127" s="97" t="s">
        <v>137</v>
      </c>
      <c r="G3127" s="97"/>
      <c r="H3127" s="97" t="s">
        <v>138</v>
      </c>
      <c r="I3127" s="97" t="s">
        <v>14582</v>
      </c>
      <c r="J3127" s="97" t="s">
        <v>140</v>
      </c>
      <c r="K3127" s="97">
        <v>173615.99299999999</v>
      </c>
      <c r="L3127" s="97">
        <v>61947.495000000003</v>
      </c>
      <c r="M3127" s="97">
        <v>573571.65729999996</v>
      </c>
      <c r="N3127" s="97">
        <v>562011.69339999999</v>
      </c>
      <c r="O3127" s="97">
        <v>51.809740509999997</v>
      </c>
      <c r="P3127" s="97">
        <v>-8.3832624550000006</v>
      </c>
    </row>
    <row r="3128" spans="1:16" x14ac:dyDescent="0.3">
      <c r="A3128" s="97" t="s">
        <v>14583</v>
      </c>
      <c r="B3128" s="97" t="s">
        <v>14584</v>
      </c>
      <c r="C3128" s="97" t="s">
        <v>14585</v>
      </c>
      <c r="D3128" s="97" t="s">
        <v>14586</v>
      </c>
      <c r="E3128" s="97" t="s">
        <v>6175</v>
      </c>
      <c r="F3128" s="97"/>
      <c r="G3128" s="97"/>
      <c r="H3128" s="97" t="s">
        <v>540</v>
      </c>
      <c r="I3128" s="97" t="s">
        <v>14587</v>
      </c>
      <c r="J3128" s="97" t="s">
        <v>1143</v>
      </c>
      <c r="K3128" s="97">
        <v>153582.70000000001</v>
      </c>
      <c r="L3128" s="97">
        <v>151867</v>
      </c>
      <c r="M3128" s="97">
        <v>553543.16630000004</v>
      </c>
      <c r="N3128" s="97">
        <v>651911.93889999995</v>
      </c>
      <c r="O3128" s="97">
        <v>52.616460660000001</v>
      </c>
      <c r="P3128" s="97">
        <v>-8.6860334189999993</v>
      </c>
    </row>
    <row r="3129" spans="1:16" x14ac:dyDescent="0.3">
      <c r="A3129" s="97" t="s">
        <v>14588</v>
      </c>
      <c r="B3129" s="97" t="s">
        <v>14589</v>
      </c>
      <c r="C3129" s="97"/>
      <c r="D3129" s="97" t="s">
        <v>14590</v>
      </c>
      <c r="E3129" s="97" t="s">
        <v>3640</v>
      </c>
      <c r="F3129" s="97"/>
      <c r="G3129" s="97"/>
      <c r="H3129" s="97" t="s">
        <v>612</v>
      </c>
      <c r="I3129" s="97" t="s">
        <v>14591</v>
      </c>
      <c r="J3129" s="97" t="s">
        <v>614</v>
      </c>
      <c r="K3129" s="97">
        <v>164982.15599999999</v>
      </c>
      <c r="L3129" s="97">
        <v>182512.734</v>
      </c>
      <c r="M3129" s="97">
        <v>564940.3321</v>
      </c>
      <c r="N3129" s="97">
        <v>682551.00919999997</v>
      </c>
      <c r="O3129" s="97">
        <v>52.892682989999997</v>
      </c>
      <c r="P3129" s="97">
        <v>-8.5210140699999997</v>
      </c>
    </row>
    <row r="3130" spans="1:16" x14ac:dyDescent="0.3">
      <c r="A3130" s="97" t="s">
        <v>14592</v>
      </c>
      <c r="B3130" s="97" t="s">
        <v>14593</v>
      </c>
      <c r="C3130" s="97"/>
      <c r="D3130" s="97" t="s">
        <v>6588</v>
      </c>
      <c r="E3130" s="97" t="s">
        <v>612</v>
      </c>
      <c r="F3130" s="97"/>
      <c r="G3130" s="97"/>
      <c r="H3130" s="97" t="s">
        <v>612</v>
      </c>
      <c r="I3130" s="97" t="s">
        <v>14594</v>
      </c>
      <c r="J3130" s="97" t="s">
        <v>614</v>
      </c>
      <c r="K3130" s="97">
        <v>112946.8</v>
      </c>
      <c r="L3130" s="97">
        <v>188519.6</v>
      </c>
      <c r="M3130" s="97">
        <v>512916.21870000003</v>
      </c>
      <c r="N3130" s="97">
        <v>688556.86199999996</v>
      </c>
      <c r="O3130" s="97">
        <v>52.940741490000001</v>
      </c>
      <c r="P3130" s="97">
        <v>-9.295591774</v>
      </c>
    </row>
    <row r="3131" spans="1:16" x14ac:dyDescent="0.3">
      <c r="A3131" s="97" t="s">
        <v>14595</v>
      </c>
      <c r="B3131" s="97" t="s">
        <v>14596</v>
      </c>
      <c r="C3131" s="97"/>
      <c r="D3131" s="97" t="s">
        <v>8062</v>
      </c>
      <c r="E3131" s="97" t="s">
        <v>13345</v>
      </c>
      <c r="F3131" s="97" t="s">
        <v>306</v>
      </c>
      <c r="G3131" s="97"/>
      <c r="H3131" s="97" t="s">
        <v>307</v>
      </c>
      <c r="I3131" s="97" t="s">
        <v>14597</v>
      </c>
      <c r="J3131" s="97" t="s">
        <v>309</v>
      </c>
      <c r="K3131" s="97">
        <v>142067.21900000001</v>
      </c>
      <c r="L3131" s="97">
        <v>217899.71900000001</v>
      </c>
      <c r="M3131" s="97">
        <v>542030.52229999995</v>
      </c>
      <c r="N3131" s="97">
        <v>717930.49340000004</v>
      </c>
      <c r="O3131" s="97">
        <v>53.208634519999997</v>
      </c>
      <c r="P3131" s="97">
        <v>-8.867801386</v>
      </c>
    </row>
    <row r="3132" spans="1:16" x14ac:dyDescent="0.3">
      <c r="A3132" s="97" t="s">
        <v>14598</v>
      </c>
      <c r="B3132" s="97" t="s">
        <v>14599</v>
      </c>
      <c r="C3132" s="97"/>
      <c r="D3132" s="97" t="s">
        <v>14600</v>
      </c>
      <c r="E3132" s="97" t="s">
        <v>14601</v>
      </c>
      <c r="F3132" s="97" t="s">
        <v>14602</v>
      </c>
      <c r="G3132" s="97"/>
      <c r="H3132" s="97" t="s">
        <v>123</v>
      </c>
      <c r="I3132" s="97" t="s">
        <v>14603</v>
      </c>
      <c r="J3132" s="97" t="s">
        <v>125</v>
      </c>
      <c r="K3132" s="97">
        <v>282180.84399999998</v>
      </c>
      <c r="L3132" s="97">
        <v>320119.31300000002</v>
      </c>
      <c r="M3132" s="97">
        <v>682114.50769999996</v>
      </c>
      <c r="N3132" s="97">
        <v>820127.3149</v>
      </c>
      <c r="O3132" s="97">
        <v>54.123624810000003</v>
      </c>
      <c r="P3132" s="97">
        <v>-6.7438103539999998</v>
      </c>
    </row>
    <row r="3133" spans="1:16" x14ac:dyDescent="0.3">
      <c r="A3133" s="97" t="s">
        <v>14604</v>
      </c>
      <c r="B3133" s="97" t="s">
        <v>14605</v>
      </c>
      <c r="C3133" s="97" t="s">
        <v>14606</v>
      </c>
      <c r="D3133" s="97" t="s">
        <v>14607</v>
      </c>
      <c r="E3133" s="97" t="s">
        <v>14608</v>
      </c>
      <c r="F3133" s="97" t="s">
        <v>14609</v>
      </c>
      <c r="G3133" s="97" t="s">
        <v>306</v>
      </c>
      <c r="H3133" s="97" t="s">
        <v>307</v>
      </c>
      <c r="I3133" s="97" t="s">
        <v>14610</v>
      </c>
      <c r="J3133" s="97" t="s">
        <v>309</v>
      </c>
      <c r="K3133" s="97">
        <v>186558.56299999999</v>
      </c>
      <c r="L3133" s="97">
        <v>231992.25</v>
      </c>
      <c r="M3133" s="97">
        <v>586512.35679999995</v>
      </c>
      <c r="N3133" s="97">
        <v>732019.74910000002</v>
      </c>
      <c r="O3133" s="97">
        <v>53.338242950000001</v>
      </c>
      <c r="P3133" s="97">
        <v>-8.202519186</v>
      </c>
    </row>
    <row r="3134" spans="1:16" x14ac:dyDescent="0.3">
      <c r="A3134" s="97" t="s">
        <v>14611</v>
      </c>
      <c r="B3134" s="97" t="s">
        <v>14612</v>
      </c>
      <c r="C3134" s="97"/>
      <c r="D3134" s="97" t="s">
        <v>14613</v>
      </c>
      <c r="E3134" s="97" t="s">
        <v>706</v>
      </c>
      <c r="F3134" s="97"/>
      <c r="G3134" s="97"/>
      <c r="H3134" s="97" t="s">
        <v>307</v>
      </c>
      <c r="I3134" s="97" t="s">
        <v>14614</v>
      </c>
      <c r="J3134" s="97" t="s">
        <v>309</v>
      </c>
      <c r="K3134" s="97">
        <v>93307.616999999998</v>
      </c>
      <c r="L3134" s="97">
        <v>224911.46900000001</v>
      </c>
      <c r="M3134" s="97">
        <v>493281.46389999997</v>
      </c>
      <c r="N3134" s="97">
        <v>724940.99529999995</v>
      </c>
      <c r="O3134" s="97">
        <v>53.264067240000003</v>
      </c>
      <c r="P3134" s="97">
        <v>-9.5996802670000001</v>
      </c>
    </row>
    <row r="3135" spans="1:16" x14ac:dyDescent="0.3">
      <c r="A3135" s="97" t="s">
        <v>14615</v>
      </c>
      <c r="B3135" s="97" t="s">
        <v>14616</v>
      </c>
      <c r="C3135" s="97" t="s">
        <v>14617</v>
      </c>
      <c r="D3135" s="97" t="s">
        <v>7959</v>
      </c>
      <c r="E3135" s="97" t="s">
        <v>1095</v>
      </c>
      <c r="F3135" s="97" t="s">
        <v>306</v>
      </c>
      <c r="G3135" s="97"/>
      <c r="H3135" s="97" t="s">
        <v>307</v>
      </c>
      <c r="I3135" s="97" t="s">
        <v>14618</v>
      </c>
      <c r="J3135" s="97" t="s">
        <v>309</v>
      </c>
      <c r="K3135" s="97">
        <v>143656.875</v>
      </c>
      <c r="L3135" s="97">
        <v>251593.641</v>
      </c>
      <c r="M3135" s="97">
        <v>543620.01679999998</v>
      </c>
      <c r="N3135" s="97">
        <v>751617.14670000004</v>
      </c>
      <c r="O3135" s="97">
        <v>53.511511069999997</v>
      </c>
      <c r="P3135" s="97">
        <v>-8.8500123740000003</v>
      </c>
    </row>
    <row r="3136" spans="1:16" x14ac:dyDescent="0.3">
      <c r="A3136" s="97" t="s">
        <v>14619</v>
      </c>
      <c r="B3136" s="97" t="s">
        <v>14620</v>
      </c>
      <c r="C3136" s="97"/>
      <c r="D3136" s="97" t="s">
        <v>14621</v>
      </c>
      <c r="E3136" s="97" t="s">
        <v>138</v>
      </c>
      <c r="F3136" s="97"/>
      <c r="G3136" s="97"/>
      <c r="H3136" s="97" t="s">
        <v>138</v>
      </c>
      <c r="I3136" s="97" t="s">
        <v>14622</v>
      </c>
      <c r="J3136" s="97" t="s">
        <v>347</v>
      </c>
      <c r="K3136" s="97">
        <v>168817.516</v>
      </c>
      <c r="L3136" s="97">
        <v>71129.218999999997</v>
      </c>
      <c r="M3136" s="97">
        <v>568774.2635</v>
      </c>
      <c r="N3136" s="97">
        <v>571191.46609999996</v>
      </c>
      <c r="O3136" s="97">
        <v>51.892009520000002</v>
      </c>
      <c r="P3136" s="97">
        <v>-8.4536607519999993</v>
      </c>
    </row>
    <row r="3137" spans="1:16" x14ac:dyDescent="0.3">
      <c r="A3137" s="97" t="s">
        <v>14623</v>
      </c>
      <c r="B3137" s="97" t="s">
        <v>14624</v>
      </c>
      <c r="C3137" s="97"/>
      <c r="D3137" s="97" t="s">
        <v>14625</v>
      </c>
      <c r="E3137" s="97" t="s">
        <v>14626</v>
      </c>
      <c r="F3137" s="97" t="s">
        <v>14627</v>
      </c>
      <c r="G3137" s="97"/>
      <c r="H3137" s="97" t="s">
        <v>594</v>
      </c>
      <c r="I3137" s="97" t="s">
        <v>14628</v>
      </c>
      <c r="J3137" s="97" t="s">
        <v>596</v>
      </c>
      <c r="K3137" s="97">
        <v>261896.56599999999</v>
      </c>
      <c r="L3137" s="97">
        <v>232459.054</v>
      </c>
      <c r="M3137" s="97">
        <v>661834.13280000002</v>
      </c>
      <c r="N3137" s="97">
        <v>732486.04980000004</v>
      </c>
      <c r="O3137" s="97">
        <v>53.3389934</v>
      </c>
      <c r="P3137" s="97">
        <v>-7.0715229309999996</v>
      </c>
    </row>
    <row r="3138" spans="1:16" x14ac:dyDescent="0.3">
      <c r="A3138" s="97" t="s">
        <v>14629</v>
      </c>
      <c r="B3138" s="97" t="s">
        <v>14630</v>
      </c>
      <c r="C3138" s="97"/>
      <c r="D3138" s="97" t="s">
        <v>14631</v>
      </c>
      <c r="E3138" s="97" t="s">
        <v>4726</v>
      </c>
      <c r="F3138" s="97" t="s">
        <v>515</v>
      </c>
      <c r="G3138" s="97"/>
      <c r="H3138" s="97" t="s">
        <v>515</v>
      </c>
      <c r="I3138" s="97" t="s">
        <v>14632</v>
      </c>
      <c r="J3138" s="97" t="s">
        <v>517</v>
      </c>
      <c r="K3138" s="97">
        <v>303151.09399999998</v>
      </c>
      <c r="L3138" s="97">
        <v>120677.82799999999</v>
      </c>
      <c r="M3138" s="97">
        <v>703079.17960000003</v>
      </c>
      <c r="N3138" s="97">
        <v>620728.68259999994</v>
      </c>
      <c r="O3138" s="97">
        <v>52.328484619999998</v>
      </c>
      <c r="P3138" s="97">
        <v>-6.4876865539999997</v>
      </c>
    </row>
    <row r="3139" spans="1:16" x14ac:dyDescent="0.3">
      <c r="A3139" s="97" t="s">
        <v>14633</v>
      </c>
      <c r="B3139" s="97" t="s">
        <v>14634</v>
      </c>
      <c r="C3139" s="97"/>
      <c r="D3139" s="97" t="s">
        <v>14634</v>
      </c>
      <c r="E3139" s="97" t="s">
        <v>14635</v>
      </c>
      <c r="F3139" s="97" t="s">
        <v>14636</v>
      </c>
      <c r="G3139" s="97" t="s">
        <v>14637</v>
      </c>
      <c r="H3139" s="97" t="s">
        <v>175</v>
      </c>
      <c r="I3139" s="97" t="s">
        <v>14638</v>
      </c>
      <c r="J3139" s="97" t="s">
        <v>177</v>
      </c>
      <c r="K3139" s="97">
        <v>325626.71899999998</v>
      </c>
      <c r="L3139" s="97">
        <v>255231.766</v>
      </c>
      <c r="M3139" s="97">
        <v>725550.67850000004</v>
      </c>
      <c r="N3139" s="97">
        <v>755253.51670000004</v>
      </c>
      <c r="O3139" s="97">
        <v>53.532213329999998</v>
      </c>
      <c r="P3139" s="97">
        <v>-6.1061324460000002</v>
      </c>
    </row>
    <row r="3140" spans="1:16" x14ac:dyDescent="0.3">
      <c r="A3140" s="97" t="s">
        <v>14639</v>
      </c>
      <c r="B3140" s="97" t="s">
        <v>3766</v>
      </c>
      <c r="C3140" s="97" t="s">
        <v>12653</v>
      </c>
      <c r="D3140" s="97" t="s">
        <v>14640</v>
      </c>
      <c r="E3140" s="97" t="s">
        <v>12653</v>
      </c>
      <c r="F3140" s="97"/>
      <c r="G3140" s="97" t="s">
        <v>1780</v>
      </c>
      <c r="H3140" s="97" t="s">
        <v>138</v>
      </c>
      <c r="I3140" s="97" t="s">
        <v>14641</v>
      </c>
      <c r="J3140" s="97" t="s">
        <v>140</v>
      </c>
      <c r="K3140" s="97">
        <v>172228</v>
      </c>
      <c r="L3140" s="97">
        <v>68532.399999999994</v>
      </c>
      <c r="M3140" s="97">
        <v>572183.99899999995</v>
      </c>
      <c r="N3140" s="97">
        <v>568595.18779999996</v>
      </c>
      <c r="O3140" s="97">
        <v>51.868852259999997</v>
      </c>
      <c r="P3140" s="97">
        <v>-8.4039148830000006</v>
      </c>
    </row>
    <row r="3141" spans="1:16" x14ac:dyDescent="0.3">
      <c r="A3141" s="97" t="s">
        <v>14642</v>
      </c>
      <c r="B3141" s="97" t="s">
        <v>14643</v>
      </c>
      <c r="C3141" s="97"/>
      <c r="D3141" s="97" t="s">
        <v>14644</v>
      </c>
      <c r="E3141" s="97" t="s">
        <v>144</v>
      </c>
      <c r="F3141" s="97" t="s">
        <v>137</v>
      </c>
      <c r="G3141" s="97"/>
      <c r="H3141" s="97" t="s">
        <v>138</v>
      </c>
      <c r="I3141" s="97" t="s">
        <v>14645</v>
      </c>
      <c r="J3141" s="97" t="s">
        <v>140</v>
      </c>
      <c r="K3141" s="97">
        <v>187382.8</v>
      </c>
      <c r="L3141" s="97">
        <v>73829.3</v>
      </c>
      <c r="M3141" s="97">
        <v>587335.56429999997</v>
      </c>
      <c r="N3141" s="97">
        <v>573890.86490000004</v>
      </c>
      <c r="O3141" s="97">
        <v>51.917005189999998</v>
      </c>
      <c r="P3141" s="97">
        <v>-8.1840960690000006</v>
      </c>
    </row>
    <row r="3142" spans="1:16" x14ac:dyDescent="0.3">
      <c r="A3142" s="97" t="s">
        <v>14646</v>
      </c>
      <c r="B3142" s="97" t="s">
        <v>14647</v>
      </c>
      <c r="C3142" s="97"/>
      <c r="D3142" s="97" t="s">
        <v>130</v>
      </c>
      <c r="E3142" s="97" t="s">
        <v>131</v>
      </c>
      <c r="F3142" s="97"/>
      <c r="G3142" s="97"/>
      <c r="H3142" s="97" t="s">
        <v>123</v>
      </c>
      <c r="I3142" s="97" t="s">
        <v>14648</v>
      </c>
      <c r="J3142" s="97" t="s">
        <v>125</v>
      </c>
      <c r="K3142" s="97">
        <v>265481.5</v>
      </c>
      <c r="L3142" s="97">
        <v>342924.5</v>
      </c>
      <c r="M3142" s="97">
        <v>665418.88260000001</v>
      </c>
      <c r="N3142" s="97">
        <v>842927.67729999998</v>
      </c>
      <c r="O3142" s="97">
        <v>54.330862400000001</v>
      </c>
      <c r="P3142" s="97">
        <v>-6.9942040429999999</v>
      </c>
    </row>
    <row r="3143" spans="1:16" x14ac:dyDescent="0.3">
      <c r="A3143" s="97" t="s">
        <v>14649</v>
      </c>
      <c r="B3143" s="97" t="s">
        <v>14650</v>
      </c>
      <c r="C3143" s="97"/>
      <c r="D3143" s="97" t="s">
        <v>6693</v>
      </c>
      <c r="E3143" s="97" t="s">
        <v>3314</v>
      </c>
      <c r="F3143" s="97" t="s">
        <v>14651</v>
      </c>
      <c r="G3143" s="97"/>
      <c r="H3143" s="97" t="s">
        <v>175</v>
      </c>
      <c r="I3143" s="97" t="s">
        <v>14652</v>
      </c>
      <c r="J3143" s="97" t="s">
        <v>198</v>
      </c>
      <c r="K3143" s="97">
        <v>316812.93</v>
      </c>
      <c r="L3143" s="97">
        <v>238717.302</v>
      </c>
      <c r="M3143" s="97">
        <v>716738.70039999997</v>
      </c>
      <c r="N3143" s="97">
        <v>738742.65740000003</v>
      </c>
      <c r="O3143" s="97">
        <v>53.385935060000001</v>
      </c>
      <c r="P3143" s="97">
        <v>-6.2451129490000001</v>
      </c>
    </row>
    <row r="3144" spans="1:16" x14ac:dyDescent="0.3">
      <c r="A3144" s="97" t="s">
        <v>14653</v>
      </c>
      <c r="B3144" s="97" t="s">
        <v>14654</v>
      </c>
      <c r="C3144" s="97" t="s">
        <v>14654</v>
      </c>
      <c r="D3144" s="97" t="s">
        <v>14655</v>
      </c>
      <c r="E3144" s="97" t="s">
        <v>418</v>
      </c>
      <c r="F3144" s="97" t="s">
        <v>4105</v>
      </c>
      <c r="G3144" s="97"/>
      <c r="H3144" s="97" t="s">
        <v>225</v>
      </c>
      <c r="I3144" s="97" t="s">
        <v>14656</v>
      </c>
      <c r="J3144" s="97" t="s">
        <v>227</v>
      </c>
      <c r="K3144" s="97">
        <v>305569.261</v>
      </c>
      <c r="L3144" s="97">
        <v>307582.22100000002</v>
      </c>
      <c r="M3144" s="97">
        <v>705497.81949999998</v>
      </c>
      <c r="N3144" s="97">
        <v>807592.79969999997</v>
      </c>
      <c r="O3144" s="97">
        <v>54.006772699999999</v>
      </c>
      <c r="P3144" s="97">
        <v>-6.3905912239999996</v>
      </c>
    </row>
    <row r="3145" spans="1:16" x14ac:dyDescent="0.3">
      <c r="A3145" s="97" t="s">
        <v>14657</v>
      </c>
      <c r="B3145" s="97" t="s">
        <v>14658</v>
      </c>
      <c r="C3145" s="97" t="s">
        <v>14658</v>
      </c>
      <c r="D3145" s="97" t="s">
        <v>14659</v>
      </c>
      <c r="E3145" s="97" t="s">
        <v>706</v>
      </c>
      <c r="F3145" s="97"/>
      <c r="G3145" s="97"/>
      <c r="H3145" s="97" t="s">
        <v>307</v>
      </c>
      <c r="I3145" s="97" t="s">
        <v>14660</v>
      </c>
      <c r="J3145" s="97" t="s">
        <v>309</v>
      </c>
      <c r="K3145" s="97">
        <v>84401.937999999995</v>
      </c>
      <c r="L3145" s="97">
        <v>222697.609</v>
      </c>
      <c r="M3145" s="97">
        <v>484377.69189999998</v>
      </c>
      <c r="N3145" s="97">
        <v>722727.6605</v>
      </c>
      <c r="O3145" s="97">
        <v>53.242320169999999</v>
      </c>
      <c r="P3145" s="97">
        <v>-9.7322773960000006</v>
      </c>
    </row>
    <row r="3146" spans="1:16" x14ac:dyDescent="0.3">
      <c r="A3146" s="97" t="s">
        <v>14661</v>
      </c>
      <c r="B3146" s="97" t="s">
        <v>14662</v>
      </c>
      <c r="C3146" s="97" t="s">
        <v>14663</v>
      </c>
      <c r="D3146" s="97" t="s">
        <v>1941</v>
      </c>
      <c r="E3146" s="97" t="s">
        <v>14664</v>
      </c>
      <c r="F3146" s="97"/>
      <c r="G3146" s="97"/>
      <c r="H3146" s="97" t="s">
        <v>290</v>
      </c>
      <c r="I3146" s="97" t="s">
        <v>14665</v>
      </c>
      <c r="J3146" s="97" t="s">
        <v>292</v>
      </c>
      <c r="K3146" s="97">
        <v>329465.96899999998</v>
      </c>
      <c r="L3146" s="97">
        <v>208416.40599999999</v>
      </c>
      <c r="M3146" s="97">
        <v>729388.85290000006</v>
      </c>
      <c r="N3146" s="97">
        <v>708448.2219</v>
      </c>
      <c r="O3146" s="97">
        <v>53.110886929999999</v>
      </c>
      <c r="P3146" s="97">
        <v>-6.0673664130000002</v>
      </c>
    </row>
    <row r="3147" spans="1:16" x14ac:dyDescent="0.3">
      <c r="A3147" s="97" t="s">
        <v>14666</v>
      </c>
      <c r="B3147" s="97" t="s">
        <v>14667</v>
      </c>
      <c r="C3147" s="97"/>
      <c r="D3147" s="97" t="s">
        <v>14668</v>
      </c>
      <c r="E3147" s="97" t="s">
        <v>14669</v>
      </c>
      <c r="F3147" s="97" t="s">
        <v>269</v>
      </c>
      <c r="G3147" s="97" t="s">
        <v>261</v>
      </c>
      <c r="H3147" s="97" t="s">
        <v>262</v>
      </c>
      <c r="I3147" s="97" t="s">
        <v>14670</v>
      </c>
      <c r="J3147" s="97" t="s">
        <v>264</v>
      </c>
      <c r="K3147" s="97">
        <v>248084.8</v>
      </c>
      <c r="L3147" s="97">
        <v>197778.4</v>
      </c>
      <c r="M3147" s="97">
        <v>648025.15689999994</v>
      </c>
      <c r="N3147" s="97">
        <v>697812.94079999998</v>
      </c>
      <c r="O3147" s="97">
        <v>53.028837809999999</v>
      </c>
      <c r="P3147" s="97">
        <v>-7.284060684</v>
      </c>
    </row>
    <row r="3148" spans="1:16" x14ac:dyDescent="0.3">
      <c r="A3148" s="97" t="s">
        <v>14671</v>
      </c>
      <c r="B3148" s="97" t="s">
        <v>14672</v>
      </c>
      <c r="C3148" s="97" t="s">
        <v>14673</v>
      </c>
      <c r="D3148" s="97" t="s">
        <v>14674</v>
      </c>
      <c r="E3148" s="97" t="s">
        <v>14675</v>
      </c>
      <c r="F3148" s="97" t="s">
        <v>2381</v>
      </c>
      <c r="G3148" s="97" t="s">
        <v>182</v>
      </c>
      <c r="H3148" s="97" t="s">
        <v>175</v>
      </c>
      <c r="I3148" s="97" t="s">
        <v>14676</v>
      </c>
      <c r="J3148" s="97" t="s">
        <v>177</v>
      </c>
      <c r="K3148" s="97">
        <v>319077</v>
      </c>
      <c r="L3148" s="97">
        <v>245296.9</v>
      </c>
      <c r="M3148" s="97">
        <v>719002.31759999995</v>
      </c>
      <c r="N3148" s="97">
        <v>745320.82590000005</v>
      </c>
      <c r="O3148" s="97">
        <v>53.444518129999999</v>
      </c>
      <c r="P3148" s="97">
        <v>-6.2086208489999999</v>
      </c>
    </row>
    <row r="3149" spans="1:16" x14ac:dyDescent="0.3">
      <c r="A3149" s="97" t="s">
        <v>14677</v>
      </c>
      <c r="B3149" s="97" t="s">
        <v>14678</v>
      </c>
      <c r="C3149" s="97" t="s">
        <v>14679</v>
      </c>
      <c r="D3149" s="97" t="s">
        <v>14679</v>
      </c>
      <c r="E3149" s="97" t="s">
        <v>222</v>
      </c>
      <c r="F3149" s="97" t="s">
        <v>223</v>
      </c>
      <c r="G3149" s="97" t="s">
        <v>224</v>
      </c>
      <c r="H3149" s="97" t="s">
        <v>225</v>
      </c>
      <c r="I3149" s="97" t="s">
        <v>14680</v>
      </c>
      <c r="J3149" s="97" t="s">
        <v>227</v>
      </c>
      <c r="K3149" s="97">
        <v>309281.35399999999</v>
      </c>
      <c r="L3149" s="97">
        <v>277092.17800000001</v>
      </c>
      <c r="M3149" s="97">
        <v>709208.95079999999</v>
      </c>
      <c r="N3149" s="97">
        <v>777109.30590000004</v>
      </c>
      <c r="O3149" s="97">
        <v>53.732187879999998</v>
      </c>
      <c r="P3149" s="97">
        <v>-6.3448505199999996</v>
      </c>
    </row>
    <row r="3150" spans="1:16" x14ac:dyDescent="0.3">
      <c r="A3150" s="97" t="s">
        <v>14681</v>
      </c>
      <c r="B3150" s="97" t="s">
        <v>14682</v>
      </c>
      <c r="C3150" s="97"/>
      <c r="D3150" s="97" t="s">
        <v>14683</v>
      </c>
      <c r="E3150" s="97" t="s">
        <v>14684</v>
      </c>
      <c r="F3150" s="97" t="s">
        <v>307</v>
      </c>
      <c r="G3150" s="97"/>
      <c r="H3150" s="97" t="s">
        <v>307</v>
      </c>
      <c r="I3150" s="97" t="s">
        <v>14685</v>
      </c>
      <c r="J3150" s="97" t="s">
        <v>315</v>
      </c>
      <c r="K3150" s="97">
        <v>134414.39999999999</v>
      </c>
      <c r="L3150" s="97">
        <v>226273.4</v>
      </c>
      <c r="M3150" s="97">
        <v>534379.39709999994</v>
      </c>
      <c r="N3150" s="97">
        <v>726302.41130000004</v>
      </c>
      <c r="O3150" s="97">
        <v>53.282973509999998</v>
      </c>
      <c r="P3150" s="97">
        <v>-8.9840455880000007</v>
      </c>
    </row>
    <row r="3151" spans="1:16" x14ac:dyDescent="0.3">
      <c r="A3151" s="97" t="s">
        <v>14686</v>
      </c>
      <c r="B3151" s="97" t="s">
        <v>14687</v>
      </c>
      <c r="C3151" s="97"/>
      <c r="D3151" s="97" t="s">
        <v>14688</v>
      </c>
      <c r="E3151" s="97" t="s">
        <v>506</v>
      </c>
      <c r="F3151" s="97" t="s">
        <v>507</v>
      </c>
      <c r="G3151" s="97"/>
      <c r="H3151" s="97" t="s">
        <v>203</v>
      </c>
      <c r="I3151" s="97" t="s">
        <v>14689</v>
      </c>
      <c r="J3151" s="97" t="s">
        <v>205</v>
      </c>
      <c r="K3151" s="97">
        <v>290256.71899999998</v>
      </c>
      <c r="L3151" s="97">
        <v>218235.67199999999</v>
      </c>
      <c r="M3151" s="97">
        <v>690188.10089999996</v>
      </c>
      <c r="N3151" s="97">
        <v>718265.58089999994</v>
      </c>
      <c r="O3151" s="97">
        <v>53.20715775</v>
      </c>
      <c r="P3151" s="97">
        <v>-6.6499125220000002</v>
      </c>
    </row>
    <row r="3152" spans="1:16" x14ac:dyDescent="0.3">
      <c r="A3152" s="97" t="s">
        <v>14690</v>
      </c>
      <c r="B3152" s="97" t="s">
        <v>14691</v>
      </c>
      <c r="C3152" s="97"/>
      <c r="D3152" s="97" t="s">
        <v>14692</v>
      </c>
      <c r="E3152" s="97" t="s">
        <v>245</v>
      </c>
      <c r="F3152" s="97" t="s">
        <v>4773</v>
      </c>
      <c r="G3152" s="97"/>
      <c r="H3152" s="97" t="s">
        <v>247</v>
      </c>
      <c r="I3152" s="97" t="s">
        <v>14693</v>
      </c>
      <c r="J3152" s="97" t="s">
        <v>249</v>
      </c>
      <c r="K3152" s="97">
        <v>287935.7</v>
      </c>
      <c r="L3152" s="97">
        <v>266188.5</v>
      </c>
      <c r="M3152" s="97">
        <v>687867.8371</v>
      </c>
      <c r="N3152" s="97">
        <v>766208.09050000005</v>
      </c>
      <c r="O3152" s="97">
        <v>53.63828161</v>
      </c>
      <c r="P3152" s="97">
        <v>-6.6712717110000002</v>
      </c>
    </row>
    <row r="3153" spans="1:16" x14ac:dyDescent="0.3">
      <c r="A3153" s="97" t="s">
        <v>14694</v>
      </c>
      <c r="B3153" s="97" t="s">
        <v>14695</v>
      </c>
      <c r="C3153" s="97"/>
      <c r="D3153" s="97" t="s">
        <v>1795</v>
      </c>
      <c r="E3153" s="97" t="s">
        <v>262</v>
      </c>
      <c r="F3153" s="97"/>
      <c r="G3153" s="97" t="s">
        <v>261</v>
      </c>
      <c r="H3153" s="97" t="s">
        <v>262</v>
      </c>
      <c r="I3153" s="97" t="s">
        <v>14696</v>
      </c>
      <c r="J3153" s="97" t="s">
        <v>264</v>
      </c>
      <c r="K3153" s="97">
        <v>257460.07800000001</v>
      </c>
      <c r="L3153" s="97">
        <v>196243.75</v>
      </c>
      <c r="M3153" s="97">
        <v>657398.40720000002</v>
      </c>
      <c r="N3153" s="97">
        <v>696278.57129999995</v>
      </c>
      <c r="O3153" s="97">
        <v>53.014126310000002</v>
      </c>
      <c r="P3153" s="97">
        <v>-7.144616536</v>
      </c>
    </row>
    <row r="3154" spans="1:16" x14ac:dyDescent="0.3">
      <c r="A3154" s="97" t="s">
        <v>14697</v>
      </c>
      <c r="B3154" s="97" t="s">
        <v>14698</v>
      </c>
      <c r="C3154" s="97" t="s">
        <v>9052</v>
      </c>
      <c r="D3154" s="97" t="s">
        <v>14698</v>
      </c>
      <c r="E3154" s="97" t="s">
        <v>14699</v>
      </c>
      <c r="F3154" s="97" t="s">
        <v>3406</v>
      </c>
      <c r="G3154" s="97" t="s">
        <v>138</v>
      </c>
      <c r="H3154" s="97" t="s">
        <v>138</v>
      </c>
      <c r="I3154" s="97" t="s">
        <v>14700</v>
      </c>
      <c r="J3154" s="97" t="s">
        <v>347</v>
      </c>
      <c r="K3154" s="97">
        <v>170725.75200000001</v>
      </c>
      <c r="L3154" s="97">
        <v>73906.89</v>
      </c>
      <c r="M3154" s="97">
        <v>570682.40500000003</v>
      </c>
      <c r="N3154" s="97">
        <v>573968.64099999995</v>
      </c>
      <c r="O3154" s="97">
        <v>51.917076799999997</v>
      </c>
      <c r="P3154" s="97">
        <v>-8.4261754999999994</v>
      </c>
    </row>
    <row r="3155" spans="1:16" x14ac:dyDescent="0.3">
      <c r="A3155" s="97" t="s">
        <v>14701</v>
      </c>
      <c r="B3155" s="97" t="s">
        <v>1374</v>
      </c>
      <c r="C3155" s="97" t="s">
        <v>1374</v>
      </c>
      <c r="D3155" s="97" t="s">
        <v>14702</v>
      </c>
      <c r="E3155" s="97" t="s">
        <v>777</v>
      </c>
      <c r="F3155" s="97" t="s">
        <v>158</v>
      </c>
      <c r="G3155" s="97"/>
      <c r="H3155" s="97" t="s">
        <v>159</v>
      </c>
      <c r="I3155" s="97" t="s">
        <v>14703</v>
      </c>
      <c r="J3155" s="97" t="s">
        <v>161</v>
      </c>
      <c r="K3155" s="97">
        <v>220517.39499999999</v>
      </c>
      <c r="L3155" s="97">
        <v>135271.15299999999</v>
      </c>
      <c r="M3155" s="97">
        <v>620463.35479999997</v>
      </c>
      <c r="N3155" s="97">
        <v>635319.30610000005</v>
      </c>
      <c r="O3155" s="97">
        <v>52.468926629999999</v>
      </c>
      <c r="P3155" s="97">
        <v>-7.6988282100000003</v>
      </c>
    </row>
    <row r="3156" spans="1:16" x14ac:dyDescent="0.3">
      <c r="A3156" s="97" t="s">
        <v>14704</v>
      </c>
      <c r="B3156" s="97" t="s">
        <v>14705</v>
      </c>
      <c r="C3156" s="97" t="s">
        <v>14706</v>
      </c>
      <c r="D3156" s="97" t="s">
        <v>14707</v>
      </c>
      <c r="E3156" s="97" t="s">
        <v>2380</v>
      </c>
      <c r="F3156" s="97" t="s">
        <v>14708</v>
      </c>
      <c r="G3156" s="97" t="s">
        <v>167</v>
      </c>
      <c r="H3156" s="97" t="s">
        <v>167</v>
      </c>
      <c r="I3156" s="97" t="s">
        <v>14709</v>
      </c>
      <c r="J3156" s="97" t="s">
        <v>169</v>
      </c>
      <c r="K3156" s="97">
        <v>270968.34399999998</v>
      </c>
      <c r="L3156" s="97">
        <v>177023.5</v>
      </c>
      <c r="M3156" s="97">
        <v>670903.66099999996</v>
      </c>
      <c r="N3156" s="97">
        <v>677062.38950000005</v>
      </c>
      <c r="O3156" s="97">
        <v>52.839831289999999</v>
      </c>
      <c r="P3156" s="97">
        <v>-6.9475838259999998</v>
      </c>
    </row>
    <row r="3157" spans="1:16" x14ac:dyDescent="0.3">
      <c r="A3157" s="97" t="s">
        <v>14710</v>
      </c>
      <c r="B3157" s="97" t="s">
        <v>14711</v>
      </c>
      <c r="C3157" s="97"/>
      <c r="D3157" s="97" t="s">
        <v>14712</v>
      </c>
      <c r="E3157" s="97" t="s">
        <v>14713</v>
      </c>
      <c r="F3157" s="97" t="s">
        <v>307</v>
      </c>
      <c r="G3157" s="97"/>
      <c r="H3157" s="97" t="s">
        <v>307</v>
      </c>
      <c r="I3157" s="97" t="s">
        <v>14714</v>
      </c>
      <c r="J3157" s="97" t="s">
        <v>315</v>
      </c>
      <c r="K3157" s="97">
        <v>134158.9</v>
      </c>
      <c r="L3157" s="97">
        <v>228552.1</v>
      </c>
      <c r="M3157" s="97">
        <v>534123.96440000006</v>
      </c>
      <c r="N3157" s="97">
        <v>728580.62159999995</v>
      </c>
      <c r="O3157" s="97">
        <v>53.303413089999999</v>
      </c>
      <c r="P3157" s="97">
        <v>-8.9883478659999998</v>
      </c>
    </row>
    <row r="3158" spans="1:16" x14ac:dyDescent="0.3">
      <c r="A3158" s="97" t="s">
        <v>14715</v>
      </c>
      <c r="B3158" s="97" t="s">
        <v>14716</v>
      </c>
      <c r="C3158" s="97" t="s">
        <v>14717</v>
      </c>
      <c r="D3158" s="97" t="s">
        <v>14718</v>
      </c>
      <c r="E3158" s="97" t="s">
        <v>189</v>
      </c>
      <c r="F3158" s="97" t="s">
        <v>699</v>
      </c>
      <c r="G3158" s="97"/>
      <c r="H3158" s="97" t="s">
        <v>175</v>
      </c>
      <c r="I3158" s="97" t="s">
        <v>14719</v>
      </c>
      <c r="J3158" s="97" t="s">
        <v>659</v>
      </c>
      <c r="K3158" s="97">
        <v>313310.61200000002</v>
      </c>
      <c r="L3158" s="97">
        <v>227379.15599999999</v>
      </c>
      <c r="M3158" s="97">
        <v>713237.07660000003</v>
      </c>
      <c r="N3158" s="97">
        <v>727406.97259999998</v>
      </c>
      <c r="O3158" s="97">
        <v>53.28486874</v>
      </c>
      <c r="P3158" s="97">
        <v>-6.3017763489999998</v>
      </c>
    </row>
    <row r="3159" spans="1:16" x14ac:dyDescent="0.3">
      <c r="A3159" s="97" t="s">
        <v>14720</v>
      </c>
      <c r="B3159" s="97" t="s">
        <v>14716</v>
      </c>
      <c r="C3159" s="97" t="s">
        <v>14721</v>
      </c>
      <c r="D3159" s="97" t="s">
        <v>14722</v>
      </c>
      <c r="E3159" s="97" t="s">
        <v>274</v>
      </c>
      <c r="F3159" s="97" t="s">
        <v>275</v>
      </c>
      <c r="G3159" s="97"/>
      <c r="H3159" s="97" t="s">
        <v>276</v>
      </c>
      <c r="I3159" s="97" t="s">
        <v>14723</v>
      </c>
      <c r="J3159" s="97" t="s">
        <v>278</v>
      </c>
      <c r="K3159" s="97">
        <v>244078.56099999999</v>
      </c>
      <c r="L3159" s="97">
        <v>253026.35200000001</v>
      </c>
      <c r="M3159" s="97">
        <v>644020.07579999999</v>
      </c>
      <c r="N3159" s="97">
        <v>753049.01179999998</v>
      </c>
      <c r="O3159" s="97">
        <v>53.525557499999998</v>
      </c>
      <c r="P3159" s="97">
        <v>-7.3361148969999999</v>
      </c>
    </row>
    <row r="3160" spans="1:16" x14ac:dyDescent="0.3">
      <c r="A3160" s="97" t="s">
        <v>14724</v>
      </c>
      <c r="B3160" s="97" t="s">
        <v>14725</v>
      </c>
      <c r="C3160" s="97"/>
      <c r="D3160" s="97" t="s">
        <v>14726</v>
      </c>
      <c r="E3160" s="97" t="s">
        <v>14727</v>
      </c>
      <c r="F3160" s="97" t="s">
        <v>223</v>
      </c>
      <c r="G3160" s="97" t="s">
        <v>4105</v>
      </c>
      <c r="H3160" s="97" t="s">
        <v>225</v>
      </c>
      <c r="I3160" s="97" t="s">
        <v>14728</v>
      </c>
      <c r="J3160" s="97" t="s">
        <v>227</v>
      </c>
      <c r="K3160" s="97">
        <v>308829.96000000002</v>
      </c>
      <c r="L3160" s="97">
        <v>274607.78200000001</v>
      </c>
      <c r="M3160" s="97">
        <v>708757.64080000005</v>
      </c>
      <c r="N3160" s="97">
        <v>774625.44759999996</v>
      </c>
      <c r="O3160" s="97">
        <v>53.709970519999999</v>
      </c>
      <c r="P3160" s="97">
        <v>-6.3525597920000001</v>
      </c>
    </row>
    <row r="3161" spans="1:16" x14ac:dyDescent="0.3">
      <c r="A3161" s="97" t="s">
        <v>14729</v>
      </c>
      <c r="B3161" s="97" t="s">
        <v>14730</v>
      </c>
      <c r="C3161" s="97"/>
      <c r="D3161" s="97" t="s">
        <v>14731</v>
      </c>
      <c r="E3161" s="97" t="s">
        <v>13229</v>
      </c>
      <c r="F3161" s="97" t="s">
        <v>13311</v>
      </c>
      <c r="G3161" s="97" t="s">
        <v>8321</v>
      </c>
      <c r="H3161" s="97" t="s">
        <v>175</v>
      </c>
      <c r="I3161" s="97" t="s">
        <v>13230</v>
      </c>
      <c r="J3161" s="97" t="s">
        <v>198</v>
      </c>
      <c r="K3161" s="97">
        <v>322667.47200000001</v>
      </c>
      <c r="L3161" s="97">
        <v>238984.33199999999</v>
      </c>
      <c r="M3161" s="97">
        <v>722591.98259999999</v>
      </c>
      <c r="N3161" s="97">
        <v>739009.59869999997</v>
      </c>
      <c r="O3161" s="97">
        <v>53.387007390000001</v>
      </c>
      <c r="P3161" s="97">
        <v>-6.1570679979999996</v>
      </c>
    </row>
    <row r="3162" spans="1:16" x14ac:dyDescent="0.3">
      <c r="A3162" s="97" t="s">
        <v>14732</v>
      </c>
      <c r="B3162" s="97" t="s">
        <v>14716</v>
      </c>
      <c r="C3162" s="97" t="s">
        <v>14733</v>
      </c>
      <c r="D3162" s="97" t="s">
        <v>1941</v>
      </c>
      <c r="E3162" s="97" t="s">
        <v>5432</v>
      </c>
      <c r="F3162" s="97" t="s">
        <v>202</v>
      </c>
      <c r="G3162" s="97"/>
      <c r="H3162" s="97" t="s">
        <v>203</v>
      </c>
      <c r="I3162" s="97" t="s">
        <v>14734</v>
      </c>
      <c r="J3162" s="97" t="s">
        <v>205</v>
      </c>
      <c r="K3162" s="97">
        <v>294323.75</v>
      </c>
      <c r="L3162" s="97">
        <v>223075.09400000001</v>
      </c>
      <c r="M3162" s="97">
        <v>694254.28159999999</v>
      </c>
      <c r="N3162" s="97">
        <v>723103.93870000006</v>
      </c>
      <c r="O3162" s="97">
        <v>53.249922339999998</v>
      </c>
      <c r="P3162" s="97">
        <v>-6.5876328989999999</v>
      </c>
    </row>
    <row r="3163" spans="1:16" x14ac:dyDescent="0.3">
      <c r="A3163" s="97" t="s">
        <v>14735</v>
      </c>
      <c r="B3163" s="97" t="s">
        <v>14716</v>
      </c>
      <c r="C3163" s="97" t="s">
        <v>14736</v>
      </c>
      <c r="D3163" s="97" t="s">
        <v>13271</v>
      </c>
      <c r="E3163" s="97" t="s">
        <v>210</v>
      </c>
      <c r="F3163" s="97"/>
      <c r="G3163" s="97"/>
      <c r="H3163" s="97" t="s">
        <v>211</v>
      </c>
      <c r="I3163" s="97" t="s">
        <v>14737</v>
      </c>
      <c r="J3163" s="97" t="s">
        <v>213</v>
      </c>
      <c r="K3163" s="97">
        <v>268001.125</v>
      </c>
      <c r="L3163" s="97">
        <v>153577.03099999999</v>
      </c>
      <c r="M3163" s="97">
        <v>667936.95600000001</v>
      </c>
      <c r="N3163" s="97">
        <v>653620.98679999996</v>
      </c>
      <c r="O3163" s="97">
        <v>52.62955797</v>
      </c>
      <c r="P3163" s="97">
        <v>-6.9964604550000002</v>
      </c>
    </row>
    <row r="3164" spans="1:16" x14ac:dyDescent="0.3">
      <c r="A3164" s="97" t="s">
        <v>14738</v>
      </c>
      <c r="B3164" s="97" t="s">
        <v>14739</v>
      </c>
      <c r="C3164" s="97" t="s">
        <v>14740</v>
      </c>
      <c r="D3164" s="97" t="s">
        <v>14741</v>
      </c>
      <c r="E3164" s="97" t="s">
        <v>3275</v>
      </c>
      <c r="F3164" s="97" t="s">
        <v>8115</v>
      </c>
      <c r="G3164" s="97"/>
      <c r="H3164" s="97" t="s">
        <v>175</v>
      </c>
      <c r="I3164" s="97" t="s">
        <v>11709</v>
      </c>
      <c r="J3164" s="97" t="s">
        <v>184</v>
      </c>
      <c r="K3164" s="97">
        <v>309542.005</v>
      </c>
      <c r="L3164" s="97">
        <v>229043.40599999999</v>
      </c>
      <c r="M3164" s="97">
        <v>709469.29020000005</v>
      </c>
      <c r="N3164" s="97">
        <v>729070.88410000002</v>
      </c>
      <c r="O3164" s="97">
        <v>53.300607220000003</v>
      </c>
      <c r="P3164" s="97">
        <v>-6.3576828860000001</v>
      </c>
    </row>
    <row r="3165" spans="1:16" x14ac:dyDescent="0.3">
      <c r="A3165" s="97" t="s">
        <v>14742</v>
      </c>
      <c r="B3165" s="97" t="s">
        <v>14743</v>
      </c>
      <c r="C3165" s="97"/>
      <c r="D3165" s="97" t="s">
        <v>14744</v>
      </c>
      <c r="E3165" s="97" t="s">
        <v>14745</v>
      </c>
      <c r="F3165" s="97" t="s">
        <v>4773</v>
      </c>
      <c r="G3165" s="97"/>
      <c r="H3165" s="97" t="s">
        <v>247</v>
      </c>
      <c r="I3165" s="97" t="s">
        <v>14746</v>
      </c>
      <c r="J3165" s="97" t="s">
        <v>249</v>
      </c>
      <c r="K3165" s="97">
        <v>294716.28100000002</v>
      </c>
      <c r="L3165" s="97">
        <v>242026.78099999999</v>
      </c>
      <c r="M3165" s="97">
        <v>694646.82889999996</v>
      </c>
      <c r="N3165" s="97">
        <v>742051.54079999996</v>
      </c>
      <c r="O3165" s="97">
        <v>53.420081140000001</v>
      </c>
      <c r="P3165" s="97">
        <v>-6.5760935270000003</v>
      </c>
    </row>
    <row r="3166" spans="1:16" x14ac:dyDescent="0.3">
      <c r="A3166" s="97" t="s">
        <v>14747</v>
      </c>
      <c r="B3166" s="97" t="s">
        <v>14748</v>
      </c>
      <c r="C3166" s="97"/>
      <c r="D3166" s="97" t="s">
        <v>14749</v>
      </c>
      <c r="E3166" s="97" t="s">
        <v>211</v>
      </c>
      <c r="F3166" s="97" t="s">
        <v>2445</v>
      </c>
      <c r="G3166" s="97"/>
      <c r="H3166" s="97" t="s">
        <v>211</v>
      </c>
      <c r="I3166" s="97" t="s">
        <v>14750</v>
      </c>
      <c r="J3166" s="97" t="s">
        <v>213</v>
      </c>
      <c r="K3166" s="97">
        <v>263586.875</v>
      </c>
      <c r="L3166" s="97">
        <v>114884.133</v>
      </c>
      <c r="M3166" s="97">
        <v>663523.44999999995</v>
      </c>
      <c r="N3166" s="97">
        <v>614936.44629999995</v>
      </c>
      <c r="O3166" s="97">
        <v>52.28243097</v>
      </c>
      <c r="P3166" s="97">
        <v>-7.0690070409999999</v>
      </c>
    </row>
    <row r="3167" spans="1:16" x14ac:dyDescent="0.3">
      <c r="A3167" s="97" t="s">
        <v>14751</v>
      </c>
      <c r="B3167" s="97" t="s">
        <v>14752</v>
      </c>
      <c r="C3167" s="97" t="s">
        <v>14752</v>
      </c>
      <c r="D3167" s="97" t="s">
        <v>14753</v>
      </c>
      <c r="E3167" s="97" t="s">
        <v>14754</v>
      </c>
      <c r="F3167" s="97" t="s">
        <v>6701</v>
      </c>
      <c r="G3167" s="97" t="s">
        <v>2226</v>
      </c>
      <c r="H3167" s="97" t="s">
        <v>175</v>
      </c>
      <c r="I3167" s="97" t="s">
        <v>14755</v>
      </c>
      <c r="J3167" s="97" t="s">
        <v>659</v>
      </c>
      <c r="K3167" s="97">
        <v>323094.43800000002</v>
      </c>
      <c r="L3167" s="97">
        <v>227888.625</v>
      </c>
      <c r="M3167" s="97">
        <v>723018.7977</v>
      </c>
      <c r="N3167" s="97">
        <v>727916.27980000002</v>
      </c>
      <c r="O3167" s="97">
        <v>53.287265060000003</v>
      </c>
      <c r="P3167" s="97">
        <v>-6.1549621370000001</v>
      </c>
    </row>
    <row r="3168" spans="1:16" x14ac:dyDescent="0.3">
      <c r="A3168" s="97" t="s">
        <v>14756</v>
      </c>
      <c r="B3168" s="97" t="s">
        <v>14757</v>
      </c>
      <c r="C3168" s="97"/>
      <c r="D3168" s="97" t="s">
        <v>14758</v>
      </c>
      <c r="E3168" s="97" t="s">
        <v>6011</v>
      </c>
      <c r="F3168" s="97"/>
      <c r="G3168" s="97" t="s">
        <v>4773</v>
      </c>
      <c r="H3168" s="97" t="s">
        <v>247</v>
      </c>
      <c r="I3168" s="97" t="s">
        <v>14759</v>
      </c>
      <c r="J3168" s="97" t="s">
        <v>249</v>
      </c>
      <c r="K3168" s="97">
        <v>305612.59999999998</v>
      </c>
      <c r="L3168" s="97">
        <v>252177.4</v>
      </c>
      <c r="M3168" s="97">
        <v>705540.85459999996</v>
      </c>
      <c r="N3168" s="97">
        <v>752199.91509999998</v>
      </c>
      <c r="O3168" s="97">
        <v>53.509180960000002</v>
      </c>
      <c r="P3168" s="97">
        <v>-6.4088587380000002</v>
      </c>
    </row>
    <row r="3169" spans="1:16" x14ac:dyDescent="0.3">
      <c r="A3169" s="97" t="s">
        <v>14760</v>
      </c>
      <c r="B3169" s="97" t="s">
        <v>14761</v>
      </c>
      <c r="C3169" s="97"/>
      <c r="D3169" s="97" t="s">
        <v>14762</v>
      </c>
      <c r="E3169" s="97" t="s">
        <v>14763</v>
      </c>
      <c r="F3169" s="97" t="s">
        <v>174</v>
      </c>
      <c r="G3169" s="97"/>
      <c r="H3169" s="97" t="s">
        <v>175</v>
      </c>
      <c r="I3169" s="97" t="s">
        <v>14764</v>
      </c>
      <c r="J3169" s="97" t="s">
        <v>177</v>
      </c>
      <c r="K3169" s="97">
        <v>303461.34000000003</v>
      </c>
      <c r="L3169" s="97">
        <v>238931.41899999999</v>
      </c>
      <c r="M3169" s="97">
        <v>703389.98759999999</v>
      </c>
      <c r="N3169" s="97">
        <v>738956.79920000001</v>
      </c>
      <c r="O3169" s="97">
        <v>53.390639190000002</v>
      </c>
      <c r="P3169" s="97">
        <v>-6.4456226110000001</v>
      </c>
    </row>
    <row r="3170" spans="1:16" x14ac:dyDescent="0.3">
      <c r="A3170" s="97" t="s">
        <v>14765</v>
      </c>
      <c r="B3170" s="97" t="s">
        <v>14766</v>
      </c>
      <c r="C3170" s="97"/>
      <c r="D3170" s="97" t="s">
        <v>14767</v>
      </c>
      <c r="E3170" s="97" t="s">
        <v>14264</v>
      </c>
      <c r="F3170" s="97" t="s">
        <v>174</v>
      </c>
      <c r="G3170" s="97"/>
      <c r="H3170" s="97" t="s">
        <v>175</v>
      </c>
      <c r="I3170" s="97" t="s">
        <v>14768</v>
      </c>
      <c r="J3170" s="97" t="s">
        <v>177</v>
      </c>
      <c r="K3170" s="97">
        <v>306946.68800000002</v>
      </c>
      <c r="L3170" s="97">
        <v>241686.95300000001</v>
      </c>
      <c r="M3170" s="97">
        <v>706874.59950000001</v>
      </c>
      <c r="N3170" s="97">
        <v>741711.72100000002</v>
      </c>
      <c r="O3170" s="97">
        <v>53.414694130000001</v>
      </c>
      <c r="P3170" s="97">
        <v>-6.3923239110000001</v>
      </c>
    </row>
    <row r="3171" spans="1:16" x14ac:dyDescent="0.3">
      <c r="A3171" s="97" t="s">
        <v>14769</v>
      </c>
      <c r="B3171" s="97" t="s">
        <v>7876</v>
      </c>
      <c r="C3171" s="97"/>
      <c r="D3171" s="97" t="s">
        <v>14770</v>
      </c>
      <c r="E3171" s="97" t="s">
        <v>14771</v>
      </c>
      <c r="F3171" s="97" t="s">
        <v>2294</v>
      </c>
      <c r="G3171" s="97"/>
      <c r="H3171" s="97" t="s">
        <v>546</v>
      </c>
      <c r="I3171" s="97" t="s">
        <v>14772</v>
      </c>
      <c r="J3171" s="97" t="s">
        <v>548</v>
      </c>
      <c r="K3171" s="97">
        <v>145552.641</v>
      </c>
      <c r="L3171" s="97">
        <v>310335.84399999998</v>
      </c>
      <c r="M3171" s="97">
        <v>545515.68859999999</v>
      </c>
      <c r="N3171" s="97">
        <v>810346.68149999995</v>
      </c>
      <c r="O3171" s="97">
        <v>54.03941579</v>
      </c>
      <c r="P3171" s="97">
        <v>-8.8318049589999994</v>
      </c>
    </row>
    <row r="3172" spans="1:16" x14ac:dyDescent="0.3">
      <c r="A3172" s="97" t="s">
        <v>14773</v>
      </c>
      <c r="B3172" s="97" t="s">
        <v>14774</v>
      </c>
      <c r="C3172" s="97"/>
      <c r="D3172" s="97" t="s">
        <v>7746</v>
      </c>
      <c r="E3172" s="97" t="s">
        <v>593</v>
      </c>
      <c r="F3172" s="97"/>
      <c r="G3172" s="97"/>
      <c r="H3172" s="97" t="s">
        <v>594</v>
      </c>
      <c r="I3172" s="97" t="s">
        <v>14775</v>
      </c>
      <c r="J3172" s="97" t="s">
        <v>596</v>
      </c>
      <c r="K3172" s="97">
        <v>218453.21900000001</v>
      </c>
      <c r="L3172" s="97">
        <v>213796.234</v>
      </c>
      <c r="M3172" s="97">
        <v>618400.04440000001</v>
      </c>
      <c r="N3172" s="97">
        <v>713827.48250000004</v>
      </c>
      <c r="O3172" s="97">
        <v>53.17460183</v>
      </c>
      <c r="P3172" s="97">
        <v>-7.7247725650000003</v>
      </c>
    </row>
    <row r="3173" spans="1:16" x14ac:dyDescent="0.3">
      <c r="A3173" s="97" t="s">
        <v>14776</v>
      </c>
      <c r="B3173" s="97" t="s">
        <v>14777</v>
      </c>
      <c r="C3173" s="97" t="s">
        <v>14777</v>
      </c>
      <c r="D3173" s="97" t="s">
        <v>14778</v>
      </c>
      <c r="E3173" s="97" t="s">
        <v>14779</v>
      </c>
      <c r="F3173" s="97" t="s">
        <v>138</v>
      </c>
      <c r="G3173" s="97"/>
      <c r="H3173" s="97" t="s">
        <v>138</v>
      </c>
      <c r="I3173" s="97" t="s">
        <v>14780</v>
      </c>
      <c r="J3173" s="97" t="s">
        <v>347</v>
      </c>
      <c r="K3173" s="97">
        <v>167907.83</v>
      </c>
      <c r="L3173" s="97">
        <v>70740.760999999999</v>
      </c>
      <c r="M3173" s="97">
        <v>567864.77130000002</v>
      </c>
      <c r="N3173" s="97">
        <v>570803.09669999999</v>
      </c>
      <c r="O3173" s="97">
        <v>51.88846685</v>
      </c>
      <c r="P3173" s="97">
        <v>-8.4668376009999999</v>
      </c>
    </row>
    <row r="3174" spans="1:16" x14ac:dyDescent="0.3">
      <c r="A3174" s="97" t="s">
        <v>14781</v>
      </c>
      <c r="B3174" s="97" t="s">
        <v>14782</v>
      </c>
      <c r="C3174" s="97"/>
      <c r="D3174" s="97" t="s">
        <v>9217</v>
      </c>
      <c r="E3174" s="97" t="s">
        <v>138</v>
      </c>
      <c r="F3174" s="97"/>
      <c r="G3174" s="97"/>
      <c r="H3174" s="97" t="s">
        <v>138</v>
      </c>
      <c r="I3174" s="97" t="s">
        <v>14783</v>
      </c>
      <c r="J3174" s="97" t="s">
        <v>347</v>
      </c>
      <c r="K3174" s="97">
        <v>166989.86600000001</v>
      </c>
      <c r="L3174" s="97">
        <v>70193.716</v>
      </c>
      <c r="M3174" s="97">
        <v>566947.00199999998</v>
      </c>
      <c r="N3174" s="97">
        <v>570256.17449999996</v>
      </c>
      <c r="O3174" s="97">
        <v>51.883497009999999</v>
      </c>
      <c r="P3174" s="97">
        <v>-8.4801174160000006</v>
      </c>
    </row>
    <row r="3175" spans="1:16" x14ac:dyDescent="0.3">
      <c r="A3175" s="97" t="s">
        <v>14784</v>
      </c>
      <c r="B3175" s="97" t="s">
        <v>14785</v>
      </c>
      <c r="C3175" s="97" t="s">
        <v>14785</v>
      </c>
      <c r="D3175" s="97" t="s">
        <v>14786</v>
      </c>
      <c r="E3175" s="97" t="s">
        <v>9288</v>
      </c>
      <c r="F3175" s="97" t="s">
        <v>1821</v>
      </c>
      <c r="G3175" s="97"/>
      <c r="H3175" s="97" t="s">
        <v>175</v>
      </c>
      <c r="I3175" s="97" t="s">
        <v>14787</v>
      </c>
      <c r="J3175" s="97" t="s">
        <v>184</v>
      </c>
      <c r="K3175" s="97">
        <v>306234.34399999998</v>
      </c>
      <c r="L3175" s="97">
        <v>235042.09400000001</v>
      </c>
      <c r="M3175" s="97">
        <v>706162.37360000005</v>
      </c>
      <c r="N3175" s="97">
        <v>735068.29729999998</v>
      </c>
      <c r="O3175" s="97">
        <v>53.355157439999999</v>
      </c>
      <c r="P3175" s="97">
        <v>-6.4052653389999996</v>
      </c>
    </row>
    <row r="3176" spans="1:16" x14ac:dyDescent="0.3">
      <c r="A3176" s="97" t="s">
        <v>14788</v>
      </c>
      <c r="B3176" s="97" t="s">
        <v>14789</v>
      </c>
      <c r="C3176" s="97" t="s">
        <v>14789</v>
      </c>
      <c r="D3176" s="97" t="s">
        <v>12385</v>
      </c>
      <c r="E3176" s="97" t="s">
        <v>10052</v>
      </c>
      <c r="F3176" s="97" t="s">
        <v>10053</v>
      </c>
      <c r="G3176" s="97"/>
      <c r="H3176" s="97" t="s">
        <v>175</v>
      </c>
      <c r="I3176" s="97" t="s">
        <v>14790</v>
      </c>
      <c r="J3176" s="97" t="s">
        <v>198</v>
      </c>
      <c r="K3176" s="97">
        <v>310324.31400000001</v>
      </c>
      <c r="L3176" s="97">
        <v>233744.943</v>
      </c>
      <c r="M3176" s="97">
        <v>710251.45570000005</v>
      </c>
      <c r="N3176" s="97">
        <v>733771.40399999998</v>
      </c>
      <c r="O3176" s="97">
        <v>53.342670890000001</v>
      </c>
      <c r="P3176" s="97">
        <v>-6.3443197280000003</v>
      </c>
    </row>
    <row r="3177" spans="1:16" x14ac:dyDescent="0.3">
      <c r="A3177" s="97" t="s">
        <v>14791</v>
      </c>
      <c r="B3177" s="97" t="s">
        <v>14792</v>
      </c>
      <c r="C3177" s="97"/>
      <c r="D3177" s="97" t="s">
        <v>14793</v>
      </c>
      <c r="E3177" s="97" t="s">
        <v>14794</v>
      </c>
      <c r="F3177" s="97" t="s">
        <v>174</v>
      </c>
      <c r="G3177" s="97" t="s">
        <v>14795</v>
      </c>
      <c r="H3177" s="97" t="s">
        <v>175</v>
      </c>
      <c r="I3177" s="97" t="s">
        <v>14796</v>
      </c>
      <c r="J3177" s="97" t="s">
        <v>198</v>
      </c>
      <c r="K3177" s="97">
        <v>311096.78100000002</v>
      </c>
      <c r="L3177" s="97">
        <v>237617.984</v>
      </c>
      <c r="M3177" s="97">
        <v>711023.77690000006</v>
      </c>
      <c r="N3177" s="97">
        <v>737643.60660000006</v>
      </c>
      <c r="O3177" s="97">
        <v>53.377293809999998</v>
      </c>
      <c r="P3177" s="97">
        <v>-6.3313682829999998</v>
      </c>
    </row>
    <row r="3178" spans="1:16" x14ac:dyDescent="0.3">
      <c r="A3178" s="97" t="s">
        <v>14797</v>
      </c>
      <c r="B3178" s="97" t="s">
        <v>14798</v>
      </c>
      <c r="C3178" s="97"/>
      <c r="D3178" s="97" t="s">
        <v>14799</v>
      </c>
      <c r="E3178" s="97" t="s">
        <v>14800</v>
      </c>
      <c r="F3178" s="97" t="s">
        <v>14801</v>
      </c>
      <c r="G3178" s="97"/>
      <c r="H3178" s="97" t="s">
        <v>175</v>
      </c>
      <c r="I3178" s="97" t="s">
        <v>14802</v>
      </c>
      <c r="J3178" s="97" t="s">
        <v>177</v>
      </c>
      <c r="K3178" s="97">
        <v>307083.625</v>
      </c>
      <c r="L3178" s="97">
        <v>241685.68799999999</v>
      </c>
      <c r="M3178" s="97">
        <v>707011.50699999998</v>
      </c>
      <c r="N3178" s="97">
        <v>741710.45559999999</v>
      </c>
      <c r="O3178" s="97">
        <v>53.414655019999998</v>
      </c>
      <c r="P3178" s="97">
        <v>-6.3902657810000001</v>
      </c>
    </row>
    <row r="3179" spans="1:16" x14ac:dyDescent="0.3">
      <c r="A3179" s="97" t="s">
        <v>14803</v>
      </c>
      <c r="B3179" s="97" t="s">
        <v>14804</v>
      </c>
      <c r="C3179" s="97" t="s">
        <v>14805</v>
      </c>
      <c r="D3179" s="97" t="s">
        <v>14806</v>
      </c>
      <c r="E3179" s="97" t="s">
        <v>14807</v>
      </c>
      <c r="F3179" s="97" t="s">
        <v>6011</v>
      </c>
      <c r="G3179" s="97" t="s">
        <v>4773</v>
      </c>
      <c r="H3179" s="97" t="s">
        <v>247</v>
      </c>
      <c r="I3179" s="97" t="s">
        <v>14808</v>
      </c>
      <c r="J3179" s="97" t="s">
        <v>249</v>
      </c>
      <c r="K3179" s="97">
        <v>306905.99099999998</v>
      </c>
      <c r="L3179" s="97">
        <v>251580.45199999999</v>
      </c>
      <c r="M3179" s="97">
        <v>706833.96389999997</v>
      </c>
      <c r="N3179" s="97">
        <v>751603.08880000003</v>
      </c>
      <c r="O3179" s="97">
        <v>53.503558589999997</v>
      </c>
      <c r="P3179" s="97">
        <v>-6.3895754189999998</v>
      </c>
    </row>
    <row r="3180" spans="1:16" x14ac:dyDescent="0.3">
      <c r="A3180" s="97" t="s">
        <v>14809</v>
      </c>
      <c r="B3180" s="97" t="s">
        <v>14810</v>
      </c>
      <c r="C3180" s="97" t="s">
        <v>14811</v>
      </c>
      <c r="D3180" s="97" t="s">
        <v>14812</v>
      </c>
      <c r="E3180" s="97" t="s">
        <v>10052</v>
      </c>
      <c r="F3180" s="97" t="s">
        <v>10053</v>
      </c>
      <c r="G3180" s="97"/>
      <c r="H3180" s="97" t="s">
        <v>175</v>
      </c>
      <c r="I3180" s="97" t="s">
        <v>14813</v>
      </c>
      <c r="J3180" s="97" t="s">
        <v>198</v>
      </c>
      <c r="K3180" s="97">
        <v>309295.58299999998</v>
      </c>
      <c r="L3180" s="97">
        <v>234335.66800000001</v>
      </c>
      <c r="M3180" s="97">
        <v>709222.94940000004</v>
      </c>
      <c r="N3180" s="97">
        <v>734362.00719999999</v>
      </c>
      <c r="O3180" s="97">
        <v>53.348189660000003</v>
      </c>
      <c r="P3180" s="97">
        <v>-6.3595544679999998</v>
      </c>
    </row>
    <row r="3181" spans="1:16" x14ac:dyDescent="0.3">
      <c r="A3181" s="97" t="s">
        <v>14814</v>
      </c>
      <c r="B3181" s="97" t="s">
        <v>14815</v>
      </c>
      <c r="C3181" s="97" t="s">
        <v>14816</v>
      </c>
      <c r="D3181" s="97" t="s">
        <v>14817</v>
      </c>
      <c r="E3181" s="97" t="s">
        <v>14818</v>
      </c>
      <c r="F3181" s="97" t="s">
        <v>8115</v>
      </c>
      <c r="G3181" s="97"/>
      <c r="H3181" s="97" t="s">
        <v>175</v>
      </c>
      <c r="I3181" s="97" t="s">
        <v>14819</v>
      </c>
      <c r="J3181" s="97" t="s">
        <v>184</v>
      </c>
      <c r="K3181" s="97">
        <v>304219.96899999998</v>
      </c>
      <c r="L3181" s="97">
        <v>227037.391</v>
      </c>
      <c r="M3181" s="97">
        <v>704148.39</v>
      </c>
      <c r="N3181" s="97">
        <v>727065.32949999999</v>
      </c>
      <c r="O3181" s="97">
        <v>53.283662139999997</v>
      </c>
      <c r="P3181" s="97">
        <v>-6.4381339979999996</v>
      </c>
    </row>
    <row r="3182" spans="1:16" x14ac:dyDescent="0.3">
      <c r="A3182" s="97" t="s">
        <v>14820</v>
      </c>
      <c r="B3182" s="97" t="s">
        <v>14821</v>
      </c>
      <c r="C3182" s="97"/>
      <c r="D3182" s="97" t="s">
        <v>14822</v>
      </c>
      <c r="E3182" s="97" t="s">
        <v>1206</v>
      </c>
      <c r="F3182" s="97" t="s">
        <v>1780</v>
      </c>
      <c r="G3182" s="97"/>
      <c r="H3182" s="97" t="s">
        <v>138</v>
      </c>
      <c r="I3182" s="97" t="s">
        <v>14823</v>
      </c>
      <c r="J3182" s="97" t="s">
        <v>140</v>
      </c>
      <c r="K3182" s="97">
        <v>160731.391</v>
      </c>
      <c r="L3182" s="97">
        <v>75906.429999999993</v>
      </c>
      <c r="M3182" s="97">
        <v>560689.9057</v>
      </c>
      <c r="N3182" s="97">
        <v>575967.69220000005</v>
      </c>
      <c r="O3182" s="97">
        <v>51.934430069999998</v>
      </c>
      <c r="P3182" s="97">
        <v>-8.5716529769999994</v>
      </c>
    </row>
    <row r="3183" spans="1:16" x14ac:dyDescent="0.3">
      <c r="A3183" s="97" t="s">
        <v>14824</v>
      </c>
      <c r="B3183" s="97" t="s">
        <v>14825</v>
      </c>
      <c r="C3183" s="97" t="s">
        <v>14826</v>
      </c>
      <c r="D3183" s="97" t="s">
        <v>14827</v>
      </c>
      <c r="E3183" s="97" t="s">
        <v>14828</v>
      </c>
      <c r="F3183" s="97" t="s">
        <v>14829</v>
      </c>
      <c r="G3183" s="97"/>
      <c r="H3183" s="97" t="s">
        <v>175</v>
      </c>
      <c r="I3183" s="97" t="s">
        <v>14830</v>
      </c>
      <c r="J3183" s="97" t="s">
        <v>659</v>
      </c>
      <c r="K3183" s="97">
        <v>317508.55599999998</v>
      </c>
      <c r="L3183" s="97">
        <v>227114.31299999999</v>
      </c>
      <c r="M3183" s="97">
        <v>717434.11490000004</v>
      </c>
      <c r="N3183" s="97">
        <v>727142.16429999995</v>
      </c>
      <c r="O3183" s="97">
        <v>53.281577380000002</v>
      </c>
      <c r="P3183" s="97">
        <v>-6.2389629160000002</v>
      </c>
    </row>
    <row r="3184" spans="1:16" x14ac:dyDescent="0.3">
      <c r="A3184" s="97" t="s">
        <v>14831</v>
      </c>
      <c r="B3184" s="97" t="s">
        <v>14832</v>
      </c>
      <c r="C3184" s="97" t="s">
        <v>14833</v>
      </c>
      <c r="D3184" s="97" t="s">
        <v>14834</v>
      </c>
      <c r="E3184" s="97" t="s">
        <v>14835</v>
      </c>
      <c r="F3184" s="97" t="s">
        <v>14836</v>
      </c>
      <c r="G3184" s="97" t="s">
        <v>657</v>
      </c>
      <c r="H3184" s="97" t="s">
        <v>175</v>
      </c>
      <c r="I3184" s="97" t="s">
        <v>14837</v>
      </c>
      <c r="J3184" s="97" t="s">
        <v>659</v>
      </c>
      <c r="K3184" s="97">
        <v>320965.554</v>
      </c>
      <c r="L3184" s="97">
        <v>224385.41699999999</v>
      </c>
      <c r="M3184" s="97">
        <v>720890.35369999998</v>
      </c>
      <c r="N3184" s="97">
        <v>724413.83779999998</v>
      </c>
      <c r="O3184" s="97">
        <v>53.256293669999998</v>
      </c>
      <c r="P3184" s="97">
        <v>-6.1881979720000002</v>
      </c>
    </row>
    <row r="3185" spans="1:16" x14ac:dyDescent="0.3">
      <c r="A3185" s="97" t="s">
        <v>14838</v>
      </c>
      <c r="B3185" s="97" t="s">
        <v>14839</v>
      </c>
      <c r="C3185" s="97" t="s">
        <v>14840</v>
      </c>
      <c r="D3185" s="97" t="s">
        <v>14817</v>
      </c>
      <c r="E3185" s="97" t="s">
        <v>14841</v>
      </c>
      <c r="F3185" s="97" t="s">
        <v>8115</v>
      </c>
      <c r="G3185" s="97"/>
      <c r="H3185" s="97" t="s">
        <v>175</v>
      </c>
      <c r="I3185" s="97" t="s">
        <v>14842</v>
      </c>
      <c r="J3185" s="97" t="s">
        <v>184</v>
      </c>
      <c r="K3185" s="97">
        <v>304264.625</v>
      </c>
      <c r="L3185" s="97">
        <v>227040.65599999999</v>
      </c>
      <c r="M3185" s="97">
        <v>704193.03639999998</v>
      </c>
      <c r="N3185" s="97">
        <v>727068.59360000002</v>
      </c>
      <c r="O3185" s="97">
        <v>53.2836827</v>
      </c>
      <c r="P3185" s="97">
        <v>-6.4374636589999996</v>
      </c>
    </row>
    <row r="3186" spans="1:16" x14ac:dyDescent="0.3">
      <c r="A3186" s="97" t="s">
        <v>14843</v>
      </c>
      <c r="B3186" s="97" t="s">
        <v>14844</v>
      </c>
      <c r="C3186" s="97"/>
      <c r="D3186" s="97" t="s">
        <v>14845</v>
      </c>
      <c r="E3186" s="97" t="s">
        <v>14846</v>
      </c>
      <c r="F3186" s="97"/>
      <c r="G3186" s="97"/>
      <c r="H3186" s="97" t="s">
        <v>203</v>
      </c>
      <c r="I3186" s="97" t="s">
        <v>14847</v>
      </c>
      <c r="J3186" s="97" t="s">
        <v>205</v>
      </c>
      <c r="K3186" s="97">
        <v>273483.29800000001</v>
      </c>
      <c r="L3186" s="97">
        <v>212641.283</v>
      </c>
      <c r="M3186" s="97">
        <v>673418.26320000004</v>
      </c>
      <c r="N3186" s="97">
        <v>712672.48640000005</v>
      </c>
      <c r="O3186" s="97">
        <v>53.15948032</v>
      </c>
      <c r="P3186" s="97">
        <v>-6.9021796579999997</v>
      </c>
    </row>
    <row r="3187" spans="1:16" x14ac:dyDescent="0.3">
      <c r="A3187" s="97" t="s">
        <v>14848</v>
      </c>
      <c r="B3187" s="97" t="s">
        <v>14849</v>
      </c>
      <c r="C3187" s="97"/>
      <c r="D3187" s="97" t="s">
        <v>14850</v>
      </c>
      <c r="E3187" s="97" t="s">
        <v>3080</v>
      </c>
      <c r="F3187" s="97" t="s">
        <v>729</v>
      </c>
      <c r="G3187" s="97"/>
      <c r="H3187" s="97" t="s">
        <v>612</v>
      </c>
      <c r="I3187" s="97" t="s">
        <v>14851</v>
      </c>
      <c r="J3187" s="97" t="s">
        <v>614</v>
      </c>
      <c r="K3187" s="97">
        <v>108927.31299999999</v>
      </c>
      <c r="L3187" s="97">
        <v>174328.375</v>
      </c>
      <c r="M3187" s="97">
        <v>508897.5208</v>
      </c>
      <c r="N3187" s="97">
        <v>674368.71649999998</v>
      </c>
      <c r="O3187" s="97">
        <v>52.812592420000001</v>
      </c>
      <c r="P3187" s="97">
        <v>-9.3513930550000008</v>
      </c>
    </row>
    <row r="3188" spans="1:16" x14ac:dyDescent="0.3">
      <c r="A3188" s="97" t="s">
        <v>14852</v>
      </c>
      <c r="B3188" s="97" t="s">
        <v>7829</v>
      </c>
      <c r="C3188" s="97"/>
      <c r="D3188" s="97" t="s">
        <v>14853</v>
      </c>
      <c r="E3188" s="97" t="s">
        <v>540</v>
      </c>
      <c r="F3188" s="97"/>
      <c r="G3188" s="97"/>
      <c r="H3188" s="97" t="s">
        <v>540</v>
      </c>
      <c r="I3188" s="97" t="s">
        <v>14854</v>
      </c>
      <c r="J3188" s="97" t="s">
        <v>1143</v>
      </c>
      <c r="K3188" s="97">
        <v>158029.68799999999</v>
      </c>
      <c r="L3188" s="97">
        <v>157769.15</v>
      </c>
      <c r="M3188" s="97">
        <v>557989.22820000001</v>
      </c>
      <c r="N3188" s="97">
        <v>657812.79339999997</v>
      </c>
      <c r="O3188" s="97">
        <v>52.66985639</v>
      </c>
      <c r="P3188" s="97">
        <v>-8.6211331869999999</v>
      </c>
    </row>
    <row r="3189" spans="1:16" x14ac:dyDescent="0.3">
      <c r="A3189" s="97" t="s">
        <v>14855</v>
      </c>
      <c r="B3189" s="97" t="s">
        <v>14856</v>
      </c>
      <c r="C3189" s="97"/>
      <c r="D3189" s="97" t="s">
        <v>14857</v>
      </c>
      <c r="E3189" s="97" t="s">
        <v>14858</v>
      </c>
      <c r="F3189" s="97" t="s">
        <v>13914</v>
      </c>
      <c r="G3189" s="97"/>
      <c r="H3189" s="97" t="s">
        <v>307</v>
      </c>
      <c r="I3189" s="97" t="s">
        <v>14859</v>
      </c>
      <c r="J3189" s="97" t="s">
        <v>315</v>
      </c>
      <c r="K3189" s="97">
        <v>126835.984</v>
      </c>
      <c r="L3189" s="97">
        <v>225481.57800000001</v>
      </c>
      <c r="M3189" s="97">
        <v>526802.60970000003</v>
      </c>
      <c r="N3189" s="97">
        <v>725510.80070000002</v>
      </c>
      <c r="O3189" s="97">
        <v>53.274869080000002</v>
      </c>
      <c r="P3189" s="97">
        <v>-9.0974630800000007</v>
      </c>
    </row>
    <row r="3190" spans="1:16" x14ac:dyDescent="0.3">
      <c r="A3190" s="97" t="s">
        <v>14860</v>
      </c>
      <c r="B3190" s="97" t="s">
        <v>14861</v>
      </c>
      <c r="C3190" s="97" t="s">
        <v>14862</v>
      </c>
      <c r="D3190" s="97" t="s">
        <v>14863</v>
      </c>
      <c r="E3190" s="97" t="s">
        <v>12067</v>
      </c>
      <c r="F3190" s="97" t="s">
        <v>8115</v>
      </c>
      <c r="G3190" s="97"/>
      <c r="H3190" s="97" t="s">
        <v>175</v>
      </c>
      <c r="I3190" s="97" t="s">
        <v>14864</v>
      </c>
      <c r="J3190" s="97" t="s">
        <v>184</v>
      </c>
      <c r="K3190" s="97">
        <v>310845.28100000002</v>
      </c>
      <c r="L3190" s="97">
        <v>226384.92199999999</v>
      </c>
      <c r="M3190" s="97">
        <v>710772.27130000002</v>
      </c>
      <c r="N3190" s="97">
        <v>726412.96589999995</v>
      </c>
      <c r="O3190" s="97">
        <v>53.276459840000001</v>
      </c>
      <c r="P3190" s="97">
        <v>-6.3390703119999996</v>
      </c>
    </row>
    <row r="3191" spans="1:16" x14ac:dyDescent="0.3">
      <c r="A3191" s="97" t="s">
        <v>14865</v>
      </c>
      <c r="B3191" s="97" t="s">
        <v>14866</v>
      </c>
      <c r="C3191" s="97" t="s">
        <v>14866</v>
      </c>
      <c r="D3191" s="97" t="s">
        <v>14867</v>
      </c>
      <c r="E3191" s="97" t="s">
        <v>14868</v>
      </c>
      <c r="F3191" s="97" t="s">
        <v>14869</v>
      </c>
      <c r="G3191" s="97"/>
      <c r="H3191" s="97" t="s">
        <v>175</v>
      </c>
      <c r="I3191" s="97" t="s">
        <v>14870</v>
      </c>
      <c r="J3191" s="97" t="s">
        <v>184</v>
      </c>
      <c r="K3191" s="97">
        <v>310886.375</v>
      </c>
      <c r="L3191" s="97">
        <v>226397.54699999999</v>
      </c>
      <c r="M3191" s="97">
        <v>710813.35660000006</v>
      </c>
      <c r="N3191" s="97">
        <v>726425.58790000004</v>
      </c>
      <c r="O3191" s="97">
        <v>53.276564649999997</v>
      </c>
      <c r="P3191" s="97">
        <v>-6.338450162</v>
      </c>
    </row>
    <row r="3192" spans="1:16" x14ac:dyDescent="0.3">
      <c r="A3192" s="97" t="s">
        <v>14871</v>
      </c>
      <c r="B3192" s="97" t="s">
        <v>14872</v>
      </c>
      <c r="C3192" s="97"/>
      <c r="D3192" s="97" t="s">
        <v>14873</v>
      </c>
      <c r="E3192" s="97" t="s">
        <v>14874</v>
      </c>
      <c r="F3192" s="97" t="s">
        <v>14875</v>
      </c>
      <c r="G3192" s="97"/>
      <c r="H3192" s="97" t="s">
        <v>138</v>
      </c>
      <c r="I3192" s="97" t="s">
        <v>14876</v>
      </c>
      <c r="J3192" s="97" t="s">
        <v>140</v>
      </c>
      <c r="K3192" s="97">
        <v>172418.28099999999</v>
      </c>
      <c r="L3192" s="97">
        <v>67599.741999999998</v>
      </c>
      <c r="M3192" s="97">
        <v>572374.23389999999</v>
      </c>
      <c r="N3192" s="97">
        <v>567662.72959999996</v>
      </c>
      <c r="O3192" s="97">
        <v>51.860479869999999</v>
      </c>
      <c r="P3192" s="97">
        <v>-8.4010780109999992</v>
      </c>
    </row>
    <row r="3193" spans="1:16" x14ac:dyDescent="0.3">
      <c r="A3193" s="97" t="s">
        <v>14877</v>
      </c>
      <c r="B3193" s="97" t="s">
        <v>14878</v>
      </c>
      <c r="C3193" s="97"/>
      <c r="D3193" s="97" t="s">
        <v>14879</v>
      </c>
      <c r="E3193" s="97" t="s">
        <v>14880</v>
      </c>
      <c r="F3193" s="97"/>
      <c r="G3193" s="97"/>
      <c r="H3193" s="97" t="s">
        <v>437</v>
      </c>
      <c r="I3193" s="97" t="s">
        <v>14881</v>
      </c>
      <c r="J3193" s="97" t="s">
        <v>439</v>
      </c>
      <c r="K3193" s="97">
        <v>177167.25</v>
      </c>
      <c r="L3193" s="97">
        <v>411328.31300000002</v>
      </c>
      <c r="M3193" s="97">
        <v>577124.02209999994</v>
      </c>
      <c r="N3193" s="97">
        <v>911317.22050000005</v>
      </c>
      <c r="O3193" s="97">
        <v>54.949008249999999</v>
      </c>
      <c r="P3193" s="97">
        <v>-8.3570823779999994</v>
      </c>
    </row>
    <row r="3194" spans="1:16" x14ac:dyDescent="0.3">
      <c r="A3194" s="97" t="s">
        <v>14882</v>
      </c>
      <c r="B3194" s="97" t="s">
        <v>14883</v>
      </c>
      <c r="C3194" s="97" t="s">
        <v>14884</v>
      </c>
      <c r="D3194" s="97" t="s">
        <v>14885</v>
      </c>
      <c r="E3194" s="97" t="s">
        <v>14841</v>
      </c>
      <c r="F3194" s="97" t="s">
        <v>14886</v>
      </c>
      <c r="G3194" s="97"/>
      <c r="H3194" s="97" t="s">
        <v>175</v>
      </c>
      <c r="I3194" s="97">
        <v>0</v>
      </c>
      <c r="J3194" s="97" t="s">
        <v>184</v>
      </c>
      <c r="K3194" s="97">
        <v>305553.04700000002</v>
      </c>
      <c r="L3194" s="97">
        <v>227173.86</v>
      </c>
      <c r="M3194" s="97">
        <v>705480.83200000005</v>
      </c>
      <c r="N3194" s="97">
        <v>727201.70700000005</v>
      </c>
      <c r="O3194" s="97">
        <v>53.284624000000001</v>
      </c>
      <c r="P3194" s="97">
        <v>-6.4181150000000002</v>
      </c>
    </row>
    <row r="3195" spans="1:16" x14ac:dyDescent="0.3">
      <c r="A3195" s="97" t="s">
        <v>14887</v>
      </c>
      <c r="B3195" s="97" t="s">
        <v>14888</v>
      </c>
      <c r="C3195" s="97"/>
      <c r="D3195" s="97" t="s">
        <v>14889</v>
      </c>
      <c r="E3195" s="97" t="s">
        <v>14890</v>
      </c>
      <c r="F3195" s="97" t="s">
        <v>14891</v>
      </c>
      <c r="G3195" s="97"/>
      <c r="H3195" s="97" t="s">
        <v>175</v>
      </c>
      <c r="I3195" s="97" t="s">
        <v>14837</v>
      </c>
      <c r="J3195" s="97" t="s">
        <v>659</v>
      </c>
      <c r="K3195" s="97">
        <v>320965.554</v>
      </c>
      <c r="L3195" s="97">
        <v>224385.41699999999</v>
      </c>
      <c r="M3195" s="97">
        <v>720890.35369999998</v>
      </c>
      <c r="N3195" s="97">
        <v>724413.83779999998</v>
      </c>
      <c r="O3195" s="97">
        <v>53.256293669999998</v>
      </c>
      <c r="P3195" s="97">
        <v>-6.1881979720000002</v>
      </c>
    </row>
    <row r="3196" spans="1:16" x14ac:dyDescent="0.3">
      <c r="A3196" s="97" t="s">
        <v>14892</v>
      </c>
      <c r="B3196" s="97" t="s">
        <v>14893</v>
      </c>
      <c r="C3196" s="97"/>
      <c r="D3196" s="97" t="s">
        <v>14894</v>
      </c>
      <c r="E3196" s="97" t="s">
        <v>14895</v>
      </c>
      <c r="F3196" s="97" t="s">
        <v>181</v>
      </c>
      <c r="G3196" s="97"/>
      <c r="H3196" s="97" t="s">
        <v>175</v>
      </c>
      <c r="I3196" s="97" t="s">
        <v>14896</v>
      </c>
      <c r="J3196" s="97" t="s">
        <v>184</v>
      </c>
      <c r="K3196" s="97">
        <v>305257.3</v>
      </c>
      <c r="L3196" s="97">
        <v>233185.6</v>
      </c>
      <c r="M3196" s="97">
        <v>705185.53020000004</v>
      </c>
      <c r="N3196" s="97">
        <v>733212.20849999995</v>
      </c>
      <c r="O3196" s="97">
        <v>53.338678379999998</v>
      </c>
      <c r="P3196" s="97">
        <v>-6.420549522</v>
      </c>
    </row>
    <row r="3197" spans="1:16" x14ac:dyDescent="0.3">
      <c r="A3197" s="97" t="s">
        <v>14897</v>
      </c>
      <c r="B3197" s="97" t="s">
        <v>14898</v>
      </c>
      <c r="C3197" s="97" t="s">
        <v>14899</v>
      </c>
      <c r="D3197" s="97" t="s">
        <v>14900</v>
      </c>
      <c r="E3197" s="97" t="s">
        <v>14846</v>
      </c>
      <c r="F3197" s="97" t="s">
        <v>202</v>
      </c>
      <c r="G3197" s="97"/>
      <c r="H3197" s="97" t="s">
        <v>203</v>
      </c>
      <c r="I3197" s="97" t="s">
        <v>14901</v>
      </c>
      <c r="J3197" s="97" t="s">
        <v>205</v>
      </c>
      <c r="K3197" s="97">
        <v>272736.84399999998</v>
      </c>
      <c r="L3197" s="97">
        <v>212087.109</v>
      </c>
      <c r="M3197" s="97">
        <v>672671.96710000001</v>
      </c>
      <c r="N3197" s="97">
        <v>712118.43579999998</v>
      </c>
      <c r="O3197" s="97">
        <v>53.154604159999998</v>
      </c>
      <c r="P3197" s="97">
        <v>-6.9134625090000004</v>
      </c>
    </row>
    <row r="3198" spans="1:16" x14ac:dyDescent="0.3">
      <c r="A3198" s="97" t="s">
        <v>14902</v>
      </c>
      <c r="B3198" s="97" t="s">
        <v>14903</v>
      </c>
      <c r="C3198" s="97"/>
      <c r="D3198" s="97" t="s">
        <v>14904</v>
      </c>
      <c r="E3198" s="97" t="s">
        <v>14905</v>
      </c>
      <c r="F3198" s="97" t="s">
        <v>12444</v>
      </c>
      <c r="G3198" s="97"/>
      <c r="H3198" s="97" t="s">
        <v>203</v>
      </c>
      <c r="I3198" s="97" t="s">
        <v>14906</v>
      </c>
      <c r="J3198" s="97" t="s">
        <v>205</v>
      </c>
      <c r="K3198" s="97">
        <v>272738.054</v>
      </c>
      <c r="L3198" s="97">
        <v>212634.25399999999</v>
      </c>
      <c r="M3198" s="97">
        <v>672673.17969999998</v>
      </c>
      <c r="N3198" s="97">
        <v>712665.46290000004</v>
      </c>
      <c r="O3198" s="97">
        <v>53.159519359999997</v>
      </c>
      <c r="P3198" s="97">
        <v>-6.9133202520000001</v>
      </c>
    </row>
    <row r="3199" spans="1:16" x14ac:dyDescent="0.3">
      <c r="A3199" s="97" t="s">
        <v>14907</v>
      </c>
      <c r="B3199" s="97" t="s">
        <v>14908</v>
      </c>
      <c r="C3199" s="97"/>
      <c r="D3199" s="97" t="s">
        <v>14909</v>
      </c>
      <c r="E3199" s="97" t="s">
        <v>14910</v>
      </c>
      <c r="F3199" s="97" t="s">
        <v>14911</v>
      </c>
      <c r="G3199" s="97"/>
      <c r="H3199" s="97" t="s">
        <v>175</v>
      </c>
      <c r="I3199" s="97" t="s">
        <v>14912</v>
      </c>
      <c r="J3199" s="97" t="s">
        <v>198</v>
      </c>
      <c r="K3199" s="97">
        <v>313937.08399999997</v>
      </c>
      <c r="L3199" s="97">
        <v>233576.15900000001</v>
      </c>
      <c r="M3199" s="97">
        <v>713863.44660000002</v>
      </c>
      <c r="N3199" s="97">
        <v>733602.6372</v>
      </c>
      <c r="O3199" s="97">
        <v>53.340390159999998</v>
      </c>
      <c r="P3199" s="97">
        <v>-6.2901640609999996</v>
      </c>
    </row>
    <row r="3200" spans="1:16" x14ac:dyDescent="0.3">
      <c r="A3200" s="97" t="s">
        <v>14913</v>
      </c>
      <c r="B3200" s="97" t="s">
        <v>14914</v>
      </c>
      <c r="C3200" s="97"/>
      <c r="D3200" s="97" t="s">
        <v>14915</v>
      </c>
      <c r="E3200" s="97" t="s">
        <v>1271</v>
      </c>
      <c r="F3200" s="97"/>
      <c r="G3200" s="97"/>
      <c r="H3200" s="97" t="s">
        <v>175</v>
      </c>
      <c r="I3200" s="97" t="s">
        <v>14916</v>
      </c>
      <c r="J3200" s="97" t="s">
        <v>198</v>
      </c>
      <c r="K3200" s="97">
        <v>313985.41700000002</v>
      </c>
      <c r="L3200" s="97">
        <v>233574.45199999999</v>
      </c>
      <c r="M3200" s="97">
        <v>713911.76910000003</v>
      </c>
      <c r="N3200" s="97">
        <v>733600.93030000001</v>
      </c>
      <c r="O3200" s="97">
        <v>53.340364430000001</v>
      </c>
      <c r="P3200" s="97">
        <v>-6.2894393910000002</v>
      </c>
    </row>
    <row r="3201" spans="1:16" x14ac:dyDescent="0.3">
      <c r="A3201" s="97" t="s">
        <v>14917</v>
      </c>
      <c r="B3201" s="97" t="s">
        <v>14918</v>
      </c>
      <c r="C3201" s="97"/>
      <c r="D3201" s="97" t="s">
        <v>14919</v>
      </c>
      <c r="E3201" s="97" t="s">
        <v>741</v>
      </c>
      <c r="F3201" s="97"/>
      <c r="G3201" s="97"/>
      <c r="H3201" s="97" t="s">
        <v>466</v>
      </c>
      <c r="I3201" s="97" t="s">
        <v>14920</v>
      </c>
      <c r="J3201" s="97" t="s">
        <v>468</v>
      </c>
      <c r="K3201" s="97">
        <v>103744.29700000001</v>
      </c>
      <c r="L3201" s="97">
        <v>311571.59399999998</v>
      </c>
      <c r="M3201" s="97">
        <v>503716.36009999999</v>
      </c>
      <c r="N3201" s="97">
        <v>811582.38829999999</v>
      </c>
      <c r="O3201" s="97">
        <v>54.044410339999999</v>
      </c>
      <c r="P3201" s="97">
        <v>-9.4701601469999996</v>
      </c>
    </row>
    <row r="3202" spans="1:16" x14ac:dyDescent="0.3">
      <c r="A3202" s="97" t="s">
        <v>14921</v>
      </c>
      <c r="B3202" s="97" t="s">
        <v>1496</v>
      </c>
      <c r="C3202" s="97" t="s">
        <v>1496</v>
      </c>
      <c r="D3202" s="97" t="s">
        <v>333</v>
      </c>
      <c r="E3202" s="97" t="s">
        <v>1394</v>
      </c>
      <c r="F3202" s="97"/>
      <c r="G3202" s="97"/>
      <c r="H3202" s="97" t="s">
        <v>334</v>
      </c>
      <c r="I3202" s="97" t="s">
        <v>14922</v>
      </c>
      <c r="J3202" s="97" t="s">
        <v>336</v>
      </c>
      <c r="K3202" s="97">
        <v>194141.06</v>
      </c>
      <c r="L3202" s="97">
        <v>299808.64000000001</v>
      </c>
      <c r="M3202" s="97">
        <v>594093.58270000003</v>
      </c>
      <c r="N3202" s="97">
        <v>799821.48670000001</v>
      </c>
      <c r="O3202" s="97">
        <v>53.947679909999998</v>
      </c>
      <c r="P3202" s="97">
        <v>-8.0899735570000004</v>
      </c>
    </row>
    <row r="3203" spans="1:16" x14ac:dyDescent="0.3">
      <c r="A3203" s="97" t="s">
        <v>14923</v>
      </c>
      <c r="B3203" s="97" t="s">
        <v>5857</v>
      </c>
      <c r="C3203" s="97" t="s">
        <v>14924</v>
      </c>
      <c r="D3203" s="97" t="s">
        <v>14925</v>
      </c>
      <c r="E3203" s="97" t="s">
        <v>3168</v>
      </c>
      <c r="F3203" s="97" t="s">
        <v>1946</v>
      </c>
      <c r="G3203" s="97"/>
      <c r="H3203" s="97" t="s">
        <v>612</v>
      </c>
      <c r="I3203" s="97" t="s">
        <v>14926</v>
      </c>
      <c r="J3203" s="97" t="s">
        <v>614</v>
      </c>
      <c r="K3203" s="97">
        <v>109606.156</v>
      </c>
      <c r="L3203" s="97">
        <v>167514.31299999999</v>
      </c>
      <c r="M3203" s="97">
        <v>509576.18060000002</v>
      </c>
      <c r="N3203" s="97">
        <v>667556.11899999995</v>
      </c>
      <c r="O3203" s="97">
        <v>52.75149321</v>
      </c>
      <c r="P3203" s="97">
        <v>-9.3394478690000007</v>
      </c>
    </row>
    <row r="3204" spans="1:16" x14ac:dyDescent="0.3">
      <c r="A3204" s="97" t="s">
        <v>14927</v>
      </c>
      <c r="B3204" s="97" t="s">
        <v>14928</v>
      </c>
      <c r="C3204" s="97"/>
      <c r="D3204" s="97" t="s">
        <v>136</v>
      </c>
      <c r="E3204" s="97" t="s">
        <v>137</v>
      </c>
      <c r="F3204" s="97"/>
      <c r="G3204" s="97"/>
      <c r="H3204" s="97" t="s">
        <v>138</v>
      </c>
      <c r="I3204" s="97" t="s">
        <v>14929</v>
      </c>
      <c r="J3204" s="97" t="s">
        <v>140</v>
      </c>
      <c r="K3204" s="97">
        <v>163751.64600000001</v>
      </c>
      <c r="L3204" s="97">
        <v>50273.963000000003</v>
      </c>
      <c r="M3204" s="97">
        <v>563709.37089999998</v>
      </c>
      <c r="N3204" s="97">
        <v>550340.72889999999</v>
      </c>
      <c r="O3204" s="97">
        <v>51.704277439999998</v>
      </c>
      <c r="P3204" s="97">
        <v>-8.5250610649999992</v>
      </c>
    </row>
    <row r="3205" spans="1:16" x14ac:dyDescent="0.3">
      <c r="A3205" s="97" t="s">
        <v>14930</v>
      </c>
      <c r="B3205" s="97" t="s">
        <v>14931</v>
      </c>
      <c r="C3205" s="97"/>
      <c r="D3205" s="97" t="s">
        <v>14932</v>
      </c>
      <c r="E3205" s="97" t="s">
        <v>1666</v>
      </c>
      <c r="F3205" s="97"/>
      <c r="G3205" s="97"/>
      <c r="H3205" s="97" t="s">
        <v>175</v>
      </c>
      <c r="I3205" s="97" t="s">
        <v>14933</v>
      </c>
      <c r="J3205" s="97" t="s">
        <v>198</v>
      </c>
      <c r="K3205" s="97">
        <v>315421.99900000001</v>
      </c>
      <c r="L3205" s="97">
        <v>235217.32699999999</v>
      </c>
      <c r="M3205" s="97">
        <v>715348.05039999995</v>
      </c>
      <c r="N3205" s="97">
        <v>735243.44380000001</v>
      </c>
      <c r="O3205" s="97">
        <v>53.354807790000002</v>
      </c>
      <c r="P3205" s="97">
        <v>-6.2672838559999997</v>
      </c>
    </row>
    <row r="3206" spans="1:16" x14ac:dyDescent="0.3">
      <c r="A3206" s="97" t="s">
        <v>14934</v>
      </c>
      <c r="B3206" s="97" t="s">
        <v>14935</v>
      </c>
      <c r="C3206" s="97" t="s">
        <v>14935</v>
      </c>
      <c r="D3206" s="97" t="s">
        <v>14936</v>
      </c>
      <c r="E3206" s="97" t="s">
        <v>9031</v>
      </c>
      <c r="F3206" s="97" t="s">
        <v>1586</v>
      </c>
      <c r="G3206" s="97"/>
      <c r="H3206" s="97" t="s">
        <v>175</v>
      </c>
      <c r="I3206" s="97" t="s">
        <v>14937</v>
      </c>
      <c r="J3206" s="97" t="s">
        <v>198</v>
      </c>
      <c r="K3206" s="97">
        <v>324249.266</v>
      </c>
      <c r="L3206" s="97">
        <v>240074.45699999999</v>
      </c>
      <c r="M3206" s="97">
        <v>724173.44169999997</v>
      </c>
      <c r="N3206" s="97">
        <v>740099.48049999995</v>
      </c>
      <c r="O3206" s="97">
        <v>53.396427559999999</v>
      </c>
      <c r="P3206" s="97">
        <v>-6.1328790939999998</v>
      </c>
    </row>
    <row r="3207" spans="1:16" x14ac:dyDescent="0.3">
      <c r="A3207" s="97" t="s">
        <v>14938</v>
      </c>
      <c r="B3207" s="97" t="s">
        <v>4736</v>
      </c>
      <c r="C3207" s="97"/>
      <c r="D3207" s="97" t="s">
        <v>14939</v>
      </c>
      <c r="E3207" s="97" t="s">
        <v>275</v>
      </c>
      <c r="F3207" s="97"/>
      <c r="G3207" s="97"/>
      <c r="H3207" s="97" t="s">
        <v>276</v>
      </c>
      <c r="I3207" s="97" t="s">
        <v>14940</v>
      </c>
      <c r="J3207" s="97" t="s">
        <v>278</v>
      </c>
      <c r="K3207" s="97">
        <v>246348.45300000001</v>
      </c>
      <c r="L3207" s="97">
        <v>240756.46900000001</v>
      </c>
      <c r="M3207" s="97">
        <v>646289.41339999996</v>
      </c>
      <c r="N3207" s="97">
        <v>740781.76020000002</v>
      </c>
      <c r="O3207" s="97">
        <v>53.415128170000003</v>
      </c>
      <c r="P3207" s="97">
        <v>-7.3036993839999997</v>
      </c>
    </row>
    <row r="3208" spans="1:16" x14ac:dyDescent="0.3">
      <c r="A3208" s="97" t="s">
        <v>14941</v>
      </c>
      <c r="B3208" s="97" t="s">
        <v>14942</v>
      </c>
      <c r="C3208" s="97"/>
      <c r="D3208" s="97" t="s">
        <v>14943</v>
      </c>
      <c r="E3208" s="97" t="s">
        <v>719</v>
      </c>
      <c r="F3208" s="97"/>
      <c r="G3208" s="97"/>
      <c r="H3208" s="97" t="s">
        <v>138</v>
      </c>
      <c r="I3208" s="97" t="s">
        <v>14944</v>
      </c>
      <c r="J3208" s="97" t="s">
        <v>140</v>
      </c>
      <c r="K3208" s="97">
        <v>158203.571</v>
      </c>
      <c r="L3208" s="97">
        <v>99268.175000000003</v>
      </c>
      <c r="M3208" s="97">
        <v>558162.75699999998</v>
      </c>
      <c r="N3208" s="97">
        <v>599324.4192</v>
      </c>
      <c r="O3208" s="97">
        <v>52.144185739999998</v>
      </c>
      <c r="P3208" s="97">
        <v>-8.6112578580000001</v>
      </c>
    </row>
    <row r="3209" spans="1:16" x14ac:dyDescent="0.3">
      <c r="A3209" s="97" t="s">
        <v>14945</v>
      </c>
      <c r="B3209" s="97" t="s">
        <v>14946</v>
      </c>
      <c r="C3209" s="97"/>
      <c r="D3209" s="97" t="s">
        <v>14947</v>
      </c>
      <c r="E3209" s="97" t="s">
        <v>5206</v>
      </c>
      <c r="F3209" s="97"/>
      <c r="G3209" s="97" t="s">
        <v>736</v>
      </c>
      <c r="H3209" s="97" t="s">
        <v>175</v>
      </c>
      <c r="I3209" s="97" t="s">
        <v>14948</v>
      </c>
      <c r="J3209" s="97" t="s">
        <v>184</v>
      </c>
      <c r="K3209" s="97">
        <v>318174.96899999998</v>
      </c>
      <c r="L3209" s="97">
        <v>232077.34400000001</v>
      </c>
      <c r="M3209" s="97">
        <v>718100.41070000001</v>
      </c>
      <c r="N3209" s="97">
        <v>732104.1226</v>
      </c>
      <c r="O3209" s="97">
        <v>53.326001189999999</v>
      </c>
      <c r="P3209" s="97">
        <v>-6.2271306690000001</v>
      </c>
    </row>
    <row r="3210" spans="1:16" x14ac:dyDescent="0.3">
      <c r="A3210" s="97" t="s">
        <v>14949</v>
      </c>
      <c r="B3210" s="97" t="s">
        <v>14950</v>
      </c>
      <c r="C3210" s="97"/>
      <c r="D3210" s="97" t="s">
        <v>14951</v>
      </c>
      <c r="E3210" s="97" t="s">
        <v>6185</v>
      </c>
      <c r="F3210" s="97"/>
      <c r="G3210" s="97" t="s">
        <v>137</v>
      </c>
      <c r="H3210" s="97" t="s">
        <v>138</v>
      </c>
      <c r="I3210" s="97" t="s">
        <v>14952</v>
      </c>
      <c r="J3210" s="97" t="s">
        <v>140</v>
      </c>
      <c r="K3210" s="97">
        <v>181876.984</v>
      </c>
      <c r="L3210" s="97">
        <v>72936.726999999999</v>
      </c>
      <c r="M3210" s="97">
        <v>581830.92909999995</v>
      </c>
      <c r="N3210" s="97">
        <v>572998.51399999997</v>
      </c>
      <c r="O3210" s="97">
        <v>51.908831489999997</v>
      </c>
      <c r="P3210" s="97">
        <v>-8.2640661479999995</v>
      </c>
    </row>
    <row r="3211" spans="1:16" x14ac:dyDescent="0.3">
      <c r="A3211" s="97" t="s">
        <v>14953</v>
      </c>
      <c r="B3211" s="97" t="s">
        <v>14954</v>
      </c>
      <c r="C3211" s="97" t="s">
        <v>14955</v>
      </c>
      <c r="D3211" s="97" t="s">
        <v>14956</v>
      </c>
      <c r="E3211" s="97" t="s">
        <v>4053</v>
      </c>
      <c r="F3211" s="97" t="s">
        <v>2445</v>
      </c>
      <c r="G3211" s="97"/>
      <c r="H3211" s="97" t="s">
        <v>211</v>
      </c>
      <c r="I3211" s="97" t="s">
        <v>14957</v>
      </c>
      <c r="J3211" s="97" t="s">
        <v>213</v>
      </c>
      <c r="K3211" s="97">
        <v>256337.34400000001</v>
      </c>
      <c r="L3211" s="97">
        <v>118819.31299999999</v>
      </c>
      <c r="M3211" s="97">
        <v>656275.5013</v>
      </c>
      <c r="N3211" s="97">
        <v>618870.8175</v>
      </c>
      <c r="O3211" s="97">
        <v>52.31858106</v>
      </c>
      <c r="P3211" s="97">
        <v>-7.1745622400000002</v>
      </c>
    </row>
    <row r="3212" spans="1:16" x14ac:dyDescent="0.3">
      <c r="A3212" s="97" t="s">
        <v>14958</v>
      </c>
      <c r="B3212" s="97" t="s">
        <v>14959</v>
      </c>
      <c r="C3212" s="97" t="s">
        <v>14960</v>
      </c>
      <c r="D3212" s="97" t="s">
        <v>14961</v>
      </c>
      <c r="E3212" s="97" t="s">
        <v>14962</v>
      </c>
      <c r="F3212" s="97" t="s">
        <v>993</v>
      </c>
      <c r="G3212" s="97"/>
      <c r="H3212" s="97" t="s">
        <v>247</v>
      </c>
      <c r="I3212" s="97" t="s">
        <v>14963</v>
      </c>
      <c r="J3212" s="97" t="s">
        <v>249</v>
      </c>
      <c r="K3212" s="97">
        <v>278343.2</v>
      </c>
      <c r="L3212" s="97">
        <v>257411.8</v>
      </c>
      <c r="M3212" s="97">
        <v>678277.35679999995</v>
      </c>
      <c r="N3212" s="97">
        <v>757433.33250000002</v>
      </c>
      <c r="O3212" s="97">
        <v>53.560965279999998</v>
      </c>
      <c r="P3212" s="97">
        <v>-6.8184641560000001</v>
      </c>
    </row>
    <row r="3213" spans="1:16" x14ac:dyDescent="0.3">
      <c r="A3213" s="97" t="s">
        <v>14964</v>
      </c>
      <c r="B3213" s="97" t="s">
        <v>14965</v>
      </c>
      <c r="C3213" s="97" t="s">
        <v>14966</v>
      </c>
      <c r="D3213" s="97" t="s">
        <v>7850</v>
      </c>
      <c r="E3213" s="97" t="s">
        <v>6192</v>
      </c>
      <c r="F3213" s="97"/>
      <c r="G3213" s="97"/>
      <c r="H3213" s="97" t="s">
        <v>175</v>
      </c>
      <c r="I3213" s="97" t="s">
        <v>14967</v>
      </c>
      <c r="J3213" s="97" t="s">
        <v>177</v>
      </c>
      <c r="K3213" s="97">
        <v>321410.65600000002</v>
      </c>
      <c r="L3213" s="97">
        <v>242921.53099999999</v>
      </c>
      <c r="M3213" s="97">
        <v>721335.45830000006</v>
      </c>
      <c r="N3213" s="97">
        <v>742945.95620000002</v>
      </c>
      <c r="O3213" s="97">
        <v>53.422654850000001</v>
      </c>
      <c r="P3213" s="97">
        <v>-6.1744333899999999</v>
      </c>
    </row>
    <row r="3214" spans="1:16" x14ac:dyDescent="0.3">
      <c r="A3214" s="97" t="s">
        <v>14968</v>
      </c>
      <c r="B3214" s="97" t="s">
        <v>14969</v>
      </c>
      <c r="C3214" s="97"/>
      <c r="D3214" s="97" t="s">
        <v>14970</v>
      </c>
      <c r="E3214" s="97" t="s">
        <v>7133</v>
      </c>
      <c r="F3214" s="97" t="s">
        <v>3373</v>
      </c>
      <c r="G3214" s="97"/>
      <c r="H3214" s="97" t="s">
        <v>389</v>
      </c>
      <c r="I3214" s="97" t="s">
        <v>14971</v>
      </c>
      <c r="J3214" s="97" t="s">
        <v>391</v>
      </c>
      <c r="K3214" s="97">
        <v>258218.386</v>
      </c>
      <c r="L3214" s="97">
        <v>101630.736</v>
      </c>
      <c r="M3214" s="97">
        <v>658156.04619999998</v>
      </c>
      <c r="N3214" s="97">
        <v>601685.93240000005</v>
      </c>
      <c r="O3214" s="97">
        <v>52.163933960000001</v>
      </c>
      <c r="P3214" s="97">
        <v>-7.1499385049999997</v>
      </c>
    </row>
    <row r="3215" spans="1:16" x14ac:dyDescent="0.3">
      <c r="A3215" s="97" t="s">
        <v>14972</v>
      </c>
      <c r="B3215" s="97" t="s">
        <v>14973</v>
      </c>
      <c r="C3215" s="97"/>
      <c r="D3215" s="97" t="s">
        <v>2524</v>
      </c>
      <c r="E3215" s="97" t="s">
        <v>1946</v>
      </c>
      <c r="F3215" s="97"/>
      <c r="G3215" s="97"/>
      <c r="H3215" s="97" t="s">
        <v>612</v>
      </c>
      <c r="I3215" s="97" t="s">
        <v>14974</v>
      </c>
      <c r="J3215" s="97" t="s">
        <v>614</v>
      </c>
      <c r="K3215" s="97">
        <v>111316.06299999999</v>
      </c>
      <c r="L3215" s="97">
        <v>157680.625</v>
      </c>
      <c r="M3215" s="97">
        <v>511285.66580000002</v>
      </c>
      <c r="N3215" s="97">
        <v>657724.5405</v>
      </c>
      <c r="O3215" s="97">
        <v>52.6634344</v>
      </c>
      <c r="P3215" s="97">
        <v>-9.3114808629999999</v>
      </c>
    </row>
    <row r="3216" spans="1:16" x14ac:dyDescent="0.3">
      <c r="A3216" s="97" t="s">
        <v>14975</v>
      </c>
      <c r="B3216" s="97" t="s">
        <v>14976</v>
      </c>
      <c r="C3216" s="97"/>
      <c r="D3216" s="97" t="s">
        <v>2507</v>
      </c>
      <c r="E3216" s="97" t="s">
        <v>1095</v>
      </c>
      <c r="F3216" s="97" t="s">
        <v>306</v>
      </c>
      <c r="G3216" s="97"/>
      <c r="H3216" s="97" t="s">
        <v>307</v>
      </c>
      <c r="I3216" s="97" t="s">
        <v>14977</v>
      </c>
      <c r="J3216" s="97" t="s">
        <v>309</v>
      </c>
      <c r="K3216" s="97">
        <v>145783.81299999999</v>
      </c>
      <c r="L3216" s="97">
        <v>240240.92199999999</v>
      </c>
      <c r="M3216" s="97">
        <v>545746.43559999997</v>
      </c>
      <c r="N3216" s="97">
        <v>740266.86250000005</v>
      </c>
      <c r="O3216" s="97">
        <v>53.409742860000001</v>
      </c>
      <c r="P3216" s="97">
        <v>-8.8159990829999995</v>
      </c>
    </row>
    <row r="3217" spans="1:16" x14ac:dyDescent="0.3">
      <c r="A3217" s="97" t="s">
        <v>14978</v>
      </c>
      <c r="B3217" s="97" t="s">
        <v>14979</v>
      </c>
      <c r="C3217" s="97" t="s">
        <v>14980</v>
      </c>
      <c r="D3217" s="97" t="s">
        <v>2363</v>
      </c>
      <c r="E3217" s="97" t="s">
        <v>8918</v>
      </c>
      <c r="F3217" s="97" t="s">
        <v>5879</v>
      </c>
      <c r="G3217" s="97"/>
      <c r="H3217" s="97" t="s">
        <v>175</v>
      </c>
      <c r="I3217" s="97" t="s">
        <v>14981</v>
      </c>
      <c r="J3217" s="97" t="s">
        <v>198</v>
      </c>
      <c r="K3217" s="97">
        <v>311188.81300000002</v>
      </c>
      <c r="L3217" s="97">
        <v>231563.70499999999</v>
      </c>
      <c r="M3217" s="97">
        <v>711115.75690000004</v>
      </c>
      <c r="N3217" s="97">
        <v>731590.63139999995</v>
      </c>
      <c r="O3217" s="97">
        <v>53.322899970000002</v>
      </c>
      <c r="P3217" s="97">
        <v>-6.3321108070000003</v>
      </c>
    </row>
    <row r="3218" spans="1:16" x14ac:dyDescent="0.3">
      <c r="A3218" s="97" t="s">
        <v>14982</v>
      </c>
      <c r="B3218" s="97" t="s">
        <v>14983</v>
      </c>
      <c r="C3218" s="97"/>
      <c r="D3218" s="97" t="s">
        <v>14984</v>
      </c>
      <c r="E3218" s="97" t="s">
        <v>428</v>
      </c>
      <c r="F3218" s="97" t="s">
        <v>158</v>
      </c>
      <c r="G3218" s="97"/>
      <c r="H3218" s="97" t="s">
        <v>159</v>
      </c>
      <c r="I3218" s="97" t="s">
        <v>14985</v>
      </c>
      <c r="J3218" s="97" t="s">
        <v>430</v>
      </c>
      <c r="K3218" s="97">
        <v>202803.90599999999</v>
      </c>
      <c r="L3218" s="97">
        <v>166273.70300000001</v>
      </c>
      <c r="M3218" s="97">
        <v>602753.84759999998</v>
      </c>
      <c r="N3218" s="97">
        <v>666315.27309999999</v>
      </c>
      <c r="O3218" s="97">
        <v>52.747896230000002</v>
      </c>
      <c r="P3218" s="97">
        <v>-7.9592116089999996</v>
      </c>
    </row>
    <row r="3219" spans="1:16" x14ac:dyDescent="0.3">
      <c r="A3219" s="97" t="s">
        <v>14986</v>
      </c>
      <c r="B3219" s="97" t="s">
        <v>14987</v>
      </c>
      <c r="C3219" s="97"/>
      <c r="D3219" s="97" t="s">
        <v>14988</v>
      </c>
      <c r="E3219" s="97" t="s">
        <v>611</v>
      </c>
      <c r="F3219" s="97"/>
      <c r="G3219" s="97"/>
      <c r="H3219" s="97" t="s">
        <v>612</v>
      </c>
      <c r="I3219" s="97" t="s">
        <v>14989</v>
      </c>
      <c r="J3219" s="97" t="s">
        <v>614</v>
      </c>
      <c r="K3219" s="97">
        <v>157370.15599999999</v>
      </c>
      <c r="L3219" s="97">
        <v>172678.06299999999</v>
      </c>
      <c r="M3219" s="97">
        <v>557329.91879999998</v>
      </c>
      <c r="N3219" s="97">
        <v>672718.49800000002</v>
      </c>
      <c r="O3219" s="97">
        <v>52.803767039999997</v>
      </c>
      <c r="P3219" s="97">
        <v>-8.6328176299999999</v>
      </c>
    </row>
    <row r="3220" spans="1:16" x14ac:dyDescent="0.3">
      <c r="A3220" s="97" t="s">
        <v>14990</v>
      </c>
      <c r="B3220" s="97" t="s">
        <v>14991</v>
      </c>
      <c r="C3220" s="97" t="s">
        <v>14992</v>
      </c>
      <c r="D3220" s="97" t="s">
        <v>14993</v>
      </c>
      <c r="E3220" s="97" t="s">
        <v>5926</v>
      </c>
      <c r="F3220" s="97" t="s">
        <v>1666</v>
      </c>
      <c r="G3220" s="97"/>
      <c r="H3220" s="97" t="s">
        <v>175</v>
      </c>
      <c r="I3220" s="97" t="s">
        <v>14994</v>
      </c>
      <c r="J3220" s="97" t="s">
        <v>198</v>
      </c>
      <c r="K3220" s="97">
        <v>313607.06300000002</v>
      </c>
      <c r="L3220" s="97">
        <v>236955.57800000001</v>
      </c>
      <c r="M3220" s="97">
        <v>713533.51459999999</v>
      </c>
      <c r="N3220" s="97">
        <v>736981.32990000001</v>
      </c>
      <c r="O3220" s="97">
        <v>53.370811580000002</v>
      </c>
      <c r="P3220" s="97">
        <v>-6.2939041419999997</v>
      </c>
    </row>
    <row r="3221" spans="1:16" x14ac:dyDescent="0.3">
      <c r="A3221" s="97" t="s">
        <v>14995</v>
      </c>
      <c r="B3221" s="97" t="s">
        <v>14996</v>
      </c>
      <c r="C3221" s="97"/>
      <c r="D3221" s="97" t="s">
        <v>2320</v>
      </c>
      <c r="E3221" s="97" t="s">
        <v>1095</v>
      </c>
      <c r="F3221" s="97"/>
      <c r="G3221" s="97"/>
      <c r="H3221" s="97" t="s">
        <v>307</v>
      </c>
      <c r="I3221" s="97" t="s">
        <v>14997</v>
      </c>
      <c r="J3221" s="97" t="s">
        <v>309</v>
      </c>
      <c r="K3221" s="97">
        <v>144010</v>
      </c>
      <c r="L3221" s="97">
        <v>251660.641</v>
      </c>
      <c r="M3221" s="97">
        <v>543973.06610000005</v>
      </c>
      <c r="N3221" s="97">
        <v>751684.13029999996</v>
      </c>
      <c r="O3221" s="97">
        <v>53.512150689999999</v>
      </c>
      <c r="P3221" s="97">
        <v>-8.8447022359999998</v>
      </c>
    </row>
    <row r="3222" spans="1:16" x14ac:dyDescent="0.3">
      <c r="A3222" s="97" t="s">
        <v>14998</v>
      </c>
      <c r="B3222" s="97" t="s">
        <v>14999</v>
      </c>
      <c r="C3222" s="97" t="s">
        <v>15000</v>
      </c>
      <c r="D3222" s="97" t="s">
        <v>15001</v>
      </c>
      <c r="E3222" s="97" t="s">
        <v>15002</v>
      </c>
      <c r="F3222" s="97" t="s">
        <v>2736</v>
      </c>
      <c r="G3222" s="97" t="s">
        <v>1135</v>
      </c>
      <c r="H3222" s="97" t="s">
        <v>466</v>
      </c>
      <c r="I3222" s="97" t="s">
        <v>15003</v>
      </c>
      <c r="J3222" s="97" t="s">
        <v>468</v>
      </c>
      <c r="K3222" s="97">
        <v>114416.32799999999</v>
      </c>
      <c r="L3222" s="97">
        <v>290289.40600000002</v>
      </c>
      <c r="M3222" s="97">
        <v>514385.97759999998</v>
      </c>
      <c r="N3222" s="97">
        <v>790304.72979999997</v>
      </c>
      <c r="O3222" s="97">
        <v>53.8551395</v>
      </c>
      <c r="P3222" s="97">
        <v>-9.3013293109999999</v>
      </c>
    </row>
    <row r="3223" spans="1:16" x14ac:dyDescent="0.3">
      <c r="A3223" s="97" t="s">
        <v>15004</v>
      </c>
      <c r="B3223" s="97" t="s">
        <v>15005</v>
      </c>
      <c r="C3223" s="97" t="s">
        <v>15006</v>
      </c>
      <c r="D3223" s="97" t="s">
        <v>15007</v>
      </c>
      <c r="E3223" s="97" t="s">
        <v>513</v>
      </c>
      <c r="F3223" s="97" t="s">
        <v>3842</v>
      </c>
      <c r="G3223" s="97"/>
      <c r="H3223" s="97" t="s">
        <v>515</v>
      </c>
      <c r="I3223" s="97" t="s">
        <v>15008</v>
      </c>
      <c r="J3223" s="97" t="s">
        <v>517</v>
      </c>
      <c r="K3223" s="97">
        <v>272497.93699999998</v>
      </c>
      <c r="L3223" s="97">
        <v>128632.56200000001</v>
      </c>
      <c r="M3223" s="97">
        <v>672432.66639999999</v>
      </c>
      <c r="N3223" s="97">
        <v>628681.86659999995</v>
      </c>
      <c r="O3223" s="97">
        <v>52.404858339999997</v>
      </c>
      <c r="P3223" s="97">
        <v>-6.9354944889999999</v>
      </c>
    </row>
    <row r="3224" spans="1:16" x14ac:dyDescent="0.3">
      <c r="A3224" s="97" t="s">
        <v>15009</v>
      </c>
      <c r="B3224" s="97" t="s">
        <v>15010</v>
      </c>
      <c r="C3224" s="97" t="s">
        <v>15010</v>
      </c>
      <c r="D3224" s="97" t="s">
        <v>15011</v>
      </c>
      <c r="E3224" s="97" t="s">
        <v>540</v>
      </c>
      <c r="F3224" s="97"/>
      <c r="G3224" s="97"/>
      <c r="H3224" s="97" t="s">
        <v>540</v>
      </c>
      <c r="I3224" s="97" t="s">
        <v>15012</v>
      </c>
      <c r="J3224" s="97" t="s">
        <v>542</v>
      </c>
      <c r="K3224" s="97">
        <v>158494.538</v>
      </c>
      <c r="L3224" s="97">
        <v>155544.89600000001</v>
      </c>
      <c r="M3224" s="97">
        <v>558453.96609999996</v>
      </c>
      <c r="N3224" s="97">
        <v>655589.01599999995</v>
      </c>
      <c r="O3224" s="97">
        <v>52.649906100000003</v>
      </c>
      <c r="P3224" s="97">
        <v>-8.6139823139999994</v>
      </c>
    </row>
    <row r="3225" spans="1:16" x14ac:dyDescent="0.3">
      <c r="A3225" s="97" t="s">
        <v>15013</v>
      </c>
      <c r="B3225" s="97" t="s">
        <v>15014</v>
      </c>
      <c r="C3225" s="97"/>
      <c r="D3225" s="97" t="s">
        <v>15015</v>
      </c>
      <c r="E3225" s="97" t="s">
        <v>540</v>
      </c>
      <c r="F3225" s="97"/>
      <c r="G3225" s="97"/>
      <c r="H3225" s="97" t="s">
        <v>540</v>
      </c>
      <c r="I3225" s="97" t="s">
        <v>15016</v>
      </c>
      <c r="J3225" s="97" t="s">
        <v>542</v>
      </c>
      <c r="K3225" s="97">
        <v>156632.78700000001</v>
      </c>
      <c r="L3225" s="97">
        <v>158636.557</v>
      </c>
      <c r="M3225" s="97">
        <v>556592.63280000002</v>
      </c>
      <c r="N3225" s="97">
        <v>658680.02110000001</v>
      </c>
      <c r="O3225" s="97">
        <v>52.677540499999999</v>
      </c>
      <c r="P3225" s="97">
        <v>-8.6418948170000007</v>
      </c>
    </row>
    <row r="3226" spans="1:16" x14ac:dyDescent="0.3">
      <c r="A3226" s="97" t="s">
        <v>15017</v>
      </c>
      <c r="B3226" s="97" t="s">
        <v>15018</v>
      </c>
      <c r="C3226" s="97" t="s">
        <v>15018</v>
      </c>
      <c r="D3226" s="97" t="s">
        <v>15019</v>
      </c>
      <c r="E3226" s="97" t="s">
        <v>592</v>
      </c>
      <c r="F3226" s="97"/>
      <c r="G3226" s="97"/>
      <c r="H3226" s="97" t="s">
        <v>594</v>
      </c>
      <c r="I3226" s="97" t="s">
        <v>15020</v>
      </c>
      <c r="J3226" s="97" t="s">
        <v>596</v>
      </c>
      <c r="K3226" s="97">
        <v>206662.21900000001</v>
      </c>
      <c r="L3226" s="97">
        <v>205220.266</v>
      </c>
      <c r="M3226" s="97">
        <v>606611.53850000002</v>
      </c>
      <c r="N3226" s="97">
        <v>705253.42520000006</v>
      </c>
      <c r="O3226" s="97">
        <v>53.097821670000002</v>
      </c>
      <c r="P3226" s="97">
        <v>-7.901281011</v>
      </c>
    </row>
    <row r="3227" spans="1:16" x14ac:dyDescent="0.3">
      <c r="A3227" s="97" t="s">
        <v>15021</v>
      </c>
      <c r="B3227" s="97" t="s">
        <v>15022</v>
      </c>
      <c r="C3227" s="97"/>
      <c r="D3227" s="97" t="s">
        <v>15023</v>
      </c>
      <c r="E3227" s="97" t="s">
        <v>14858</v>
      </c>
      <c r="F3227" s="97" t="s">
        <v>15024</v>
      </c>
      <c r="G3227" s="97" t="s">
        <v>15025</v>
      </c>
      <c r="H3227" s="97" t="s">
        <v>307</v>
      </c>
      <c r="I3227" s="97" t="s">
        <v>15026</v>
      </c>
      <c r="J3227" s="97" t="s">
        <v>309</v>
      </c>
      <c r="K3227" s="97">
        <v>126835.984</v>
      </c>
      <c r="L3227" s="97">
        <v>225481.57800000001</v>
      </c>
      <c r="M3227" s="97">
        <v>526802.60970000003</v>
      </c>
      <c r="N3227" s="97">
        <v>725510.80070000002</v>
      </c>
      <c r="O3227" s="97">
        <v>53.274869080000002</v>
      </c>
      <c r="P3227" s="97">
        <v>-9.0974630800000007</v>
      </c>
    </row>
    <row r="3228" spans="1:16" x14ac:dyDescent="0.3">
      <c r="A3228" s="97" t="s">
        <v>15027</v>
      </c>
      <c r="B3228" s="97" t="s">
        <v>15028</v>
      </c>
      <c r="C3228" s="97" t="s">
        <v>15028</v>
      </c>
      <c r="D3228" s="97" t="s">
        <v>15029</v>
      </c>
      <c r="E3228" s="97" t="s">
        <v>15030</v>
      </c>
      <c r="F3228" s="97" t="s">
        <v>5879</v>
      </c>
      <c r="G3228" s="97"/>
      <c r="H3228" s="97" t="s">
        <v>175</v>
      </c>
      <c r="I3228" s="97" t="s">
        <v>15031</v>
      </c>
      <c r="J3228" s="97" t="s">
        <v>184</v>
      </c>
      <c r="K3228" s="97">
        <v>311473.40600000002</v>
      </c>
      <c r="L3228" s="97">
        <v>230007.09599999999</v>
      </c>
      <c r="M3228" s="97">
        <v>711400.28029999998</v>
      </c>
      <c r="N3228" s="97">
        <v>730034.35620000004</v>
      </c>
      <c r="O3228" s="97">
        <v>53.308859959999999</v>
      </c>
      <c r="P3228" s="97">
        <v>-6.3283884480000001</v>
      </c>
    </row>
    <row r="3229" spans="1:16" x14ac:dyDescent="0.3">
      <c r="A3229" s="97" t="s">
        <v>15032</v>
      </c>
      <c r="B3229" s="97" t="s">
        <v>15033</v>
      </c>
      <c r="C3229" s="97"/>
      <c r="D3229" s="97" t="s">
        <v>15029</v>
      </c>
      <c r="E3229" s="97" t="s">
        <v>15030</v>
      </c>
      <c r="F3229" s="97" t="s">
        <v>15034</v>
      </c>
      <c r="G3229" s="97"/>
      <c r="H3229" s="97" t="s">
        <v>175</v>
      </c>
      <c r="I3229" s="97" t="s">
        <v>15035</v>
      </c>
      <c r="J3229" s="97" t="s">
        <v>198</v>
      </c>
      <c r="K3229" s="97">
        <v>311413.71899999998</v>
      </c>
      <c r="L3229" s="97">
        <v>229976.859</v>
      </c>
      <c r="M3229" s="97">
        <v>711340.60600000003</v>
      </c>
      <c r="N3229" s="97">
        <v>730004.12600000005</v>
      </c>
      <c r="O3229" s="97">
        <v>53.308600939999998</v>
      </c>
      <c r="P3229" s="97">
        <v>-6.329294075</v>
      </c>
    </row>
    <row r="3230" spans="1:16" x14ac:dyDescent="0.3">
      <c r="A3230" s="97" t="s">
        <v>15036</v>
      </c>
      <c r="B3230" s="97" t="s">
        <v>15037</v>
      </c>
      <c r="C3230" s="97"/>
      <c r="D3230" s="97" t="s">
        <v>15038</v>
      </c>
      <c r="E3230" s="97" t="s">
        <v>2494</v>
      </c>
      <c r="F3230" s="97" t="s">
        <v>306</v>
      </c>
      <c r="G3230" s="97"/>
      <c r="H3230" s="97" t="s">
        <v>307</v>
      </c>
      <c r="I3230" s="97" t="s">
        <v>15039</v>
      </c>
      <c r="J3230" s="97" t="s">
        <v>309</v>
      </c>
      <c r="K3230" s="97">
        <v>144741.25</v>
      </c>
      <c r="L3230" s="97">
        <v>201644.67199999999</v>
      </c>
      <c r="M3230" s="97">
        <v>544703.88959999999</v>
      </c>
      <c r="N3230" s="97">
        <v>701678.93429999996</v>
      </c>
      <c r="O3230" s="97">
        <v>53.062877649999997</v>
      </c>
      <c r="P3230" s="97">
        <v>-8.8249833449999997</v>
      </c>
    </row>
    <row r="3231" spans="1:16" x14ac:dyDescent="0.3">
      <c r="A3231" s="97" t="s">
        <v>15040</v>
      </c>
      <c r="B3231" s="97" t="s">
        <v>15041</v>
      </c>
      <c r="C3231" s="97" t="s">
        <v>15041</v>
      </c>
      <c r="D3231" s="97" t="s">
        <v>12635</v>
      </c>
      <c r="E3231" s="97" t="s">
        <v>1216</v>
      </c>
      <c r="F3231" s="97"/>
      <c r="G3231" s="97"/>
      <c r="H3231" s="97" t="s">
        <v>290</v>
      </c>
      <c r="I3231" s="97" t="s">
        <v>15042</v>
      </c>
      <c r="J3231" s="97" t="s">
        <v>292</v>
      </c>
      <c r="K3231" s="97">
        <v>325390.49800000002</v>
      </c>
      <c r="L3231" s="97">
        <v>216771.26300000001</v>
      </c>
      <c r="M3231" s="97">
        <v>725314.30409999995</v>
      </c>
      <c r="N3231" s="97">
        <v>716801.30070000002</v>
      </c>
      <c r="O3231" s="97">
        <v>53.186889950000001</v>
      </c>
      <c r="P3231" s="97">
        <v>-6.1249236859999998</v>
      </c>
    </row>
    <row r="3232" spans="1:16" x14ac:dyDescent="0.3">
      <c r="A3232" s="97" t="s">
        <v>15043</v>
      </c>
      <c r="B3232" s="97" t="s">
        <v>15044</v>
      </c>
      <c r="C3232" s="97"/>
      <c r="D3232" s="97" t="s">
        <v>15045</v>
      </c>
      <c r="E3232" s="97" t="s">
        <v>159</v>
      </c>
      <c r="F3232" s="97"/>
      <c r="G3232" s="97"/>
      <c r="H3232" s="97" t="s">
        <v>159</v>
      </c>
      <c r="I3232" s="97" t="s">
        <v>15046</v>
      </c>
      <c r="J3232" s="97" t="s">
        <v>161</v>
      </c>
      <c r="K3232" s="97">
        <v>176386.79199999999</v>
      </c>
      <c r="L3232" s="97">
        <v>134695.44399999999</v>
      </c>
      <c r="M3232" s="97">
        <v>576342.25349999999</v>
      </c>
      <c r="N3232" s="97">
        <v>634743.95869999996</v>
      </c>
      <c r="O3232" s="97">
        <v>52.463626329999997</v>
      </c>
      <c r="P3232" s="97">
        <v>-8.3481439379999998</v>
      </c>
    </row>
    <row r="3233" spans="1:16" x14ac:dyDescent="0.3">
      <c r="A3233" s="97" t="s">
        <v>15047</v>
      </c>
      <c r="B3233" s="97" t="s">
        <v>15048</v>
      </c>
      <c r="C3233" s="97" t="s">
        <v>15048</v>
      </c>
      <c r="D3233" s="97" t="s">
        <v>15049</v>
      </c>
      <c r="E3233" s="97" t="s">
        <v>8114</v>
      </c>
      <c r="F3233" s="97" t="s">
        <v>8115</v>
      </c>
      <c r="G3233" s="97"/>
      <c r="H3233" s="97" t="s">
        <v>175</v>
      </c>
      <c r="I3233" s="97" t="s">
        <v>15050</v>
      </c>
      <c r="J3233" s="97" t="s">
        <v>184</v>
      </c>
      <c r="K3233" s="97">
        <v>309370.27899999998</v>
      </c>
      <c r="L3233" s="97">
        <v>229512.91699999999</v>
      </c>
      <c r="M3233" s="97">
        <v>709297.60369999998</v>
      </c>
      <c r="N3233" s="97">
        <v>729540.29480000003</v>
      </c>
      <c r="O3233" s="97">
        <v>53.30485951</v>
      </c>
      <c r="P3233" s="97">
        <v>-6.3600958759999999</v>
      </c>
    </row>
    <row r="3234" spans="1:16" x14ac:dyDescent="0.3">
      <c r="A3234" s="97" t="s">
        <v>15051</v>
      </c>
      <c r="B3234" s="97" t="s">
        <v>15052</v>
      </c>
      <c r="C3234" s="97" t="s">
        <v>15053</v>
      </c>
      <c r="D3234" s="97" t="s">
        <v>15054</v>
      </c>
      <c r="E3234" s="97" t="s">
        <v>496</v>
      </c>
      <c r="F3234" s="97"/>
      <c r="G3234" s="97"/>
      <c r="H3234" s="97" t="s">
        <v>290</v>
      </c>
      <c r="I3234" s="97" t="s">
        <v>15055</v>
      </c>
      <c r="J3234" s="97" t="s">
        <v>292</v>
      </c>
      <c r="K3234" s="97">
        <v>323754.09000000003</v>
      </c>
      <c r="L3234" s="97">
        <v>173438.27299999999</v>
      </c>
      <c r="M3234" s="97">
        <v>723678.01859999995</v>
      </c>
      <c r="N3234" s="97">
        <v>673477.65399999998</v>
      </c>
      <c r="O3234" s="97">
        <v>52.798104420000001</v>
      </c>
      <c r="P3234" s="97">
        <v>-6.1659603220000001</v>
      </c>
    </row>
    <row r="3235" spans="1:16" x14ac:dyDescent="0.3">
      <c r="A3235" s="97" t="s">
        <v>15056</v>
      </c>
      <c r="B3235" s="97" t="s">
        <v>15057</v>
      </c>
      <c r="C3235" s="97"/>
      <c r="D3235" s="97" t="s">
        <v>496</v>
      </c>
      <c r="E3235" s="97" t="s">
        <v>289</v>
      </c>
      <c r="F3235" s="97"/>
      <c r="G3235" s="97"/>
      <c r="H3235" s="97" t="s">
        <v>290</v>
      </c>
      <c r="I3235" s="97" t="s">
        <v>15058</v>
      </c>
      <c r="J3235" s="97" t="s">
        <v>292</v>
      </c>
      <c r="K3235" s="97">
        <v>324408.755</v>
      </c>
      <c r="L3235" s="97">
        <v>173341.71</v>
      </c>
      <c r="M3235" s="97">
        <v>724332.54209999996</v>
      </c>
      <c r="N3235" s="97">
        <v>673381.10829999996</v>
      </c>
      <c r="O3235" s="97">
        <v>52.797086780000001</v>
      </c>
      <c r="P3235" s="97">
        <v>-6.1562964469999999</v>
      </c>
    </row>
    <row r="3236" spans="1:16" x14ac:dyDescent="0.3">
      <c r="A3236" s="97" t="s">
        <v>15059</v>
      </c>
      <c r="B3236" s="97" t="s">
        <v>15060</v>
      </c>
      <c r="C3236" s="97"/>
      <c r="D3236" s="97" t="s">
        <v>15061</v>
      </c>
      <c r="E3236" s="97" t="s">
        <v>15062</v>
      </c>
      <c r="F3236" s="97" t="s">
        <v>2481</v>
      </c>
      <c r="G3236" s="97"/>
      <c r="H3236" s="97" t="s">
        <v>290</v>
      </c>
      <c r="I3236" s="97" t="s">
        <v>15063</v>
      </c>
      <c r="J3236" s="97" t="s">
        <v>292</v>
      </c>
      <c r="K3236" s="97">
        <v>329451.19099999999</v>
      </c>
      <c r="L3236" s="97">
        <v>211021.95499999999</v>
      </c>
      <c r="M3236" s="97">
        <v>729374.0919</v>
      </c>
      <c r="N3236" s="97">
        <v>711053.20970000001</v>
      </c>
      <c r="O3236" s="97">
        <v>53.134288890000001</v>
      </c>
      <c r="P3236" s="97">
        <v>-6.066536696</v>
      </c>
    </row>
    <row r="3237" spans="1:16" x14ac:dyDescent="0.3">
      <c r="A3237" s="97" t="s">
        <v>15064</v>
      </c>
      <c r="B3237" s="97" t="s">
        <v>7876</v>
      </c>
      <c r="C3237" s="97"/>
      <c r="D3237" s="97" t="s">
        <v>428</v>
      </c>
      <c r="E3237" s="97" t="s">
        <v>158</v>
      </c>
      <c r="F3237" s="97"/>
      <c r="G3237" s="97"/>
      <c r="H3237" s="97" t="s">
        <v>159</v>
      </c>
      <c r="I3237" s="97" t="s">
        <v>15065</v>
      </c>
      <c r="J3237" s="97" t="s">
        <v>430</v>
      </c>
      <c r="K3237" s="97">
        <v>231081.71900000001</v>
      </c>
      <c r="L3237" s="97">
        <v>148719.71900000001</v>
      </c>
      <c r="M3237" s="97">
        <v>631025.47569999995</v>
      </c>
      <c r="N3237" s="97">
        <v>648764.91859999998</v>
      </c>
      <c r="O3237" s="97">
        <v>52.589276380000001</v>
      </c>
      <c r="P3237" s="97">
        <v>-7.5421283690000003</v>
      </c>
    </row>
    <row r="3238" spans="1:16" x14ac:dyDescent="0.3">
      <c r="A3238" s="97" t="s">
        <v>15066</v>
      </c>
      <c r="B3238" s="97" t="s">
        <v>15067</v>
      </c>
      <c r="C3238" s="97" t="s">
        <v>15068</v>
      </c>
      <c r="D3238" s="97" t="s">
        <v>15069</v>
      </c>
      <c r="E3238" s="97" t="s">
        <v>611</v>
      </c>
      <c r="F3238" s="97"/>
      <c r="G3238" s="97"/>
      <c r="H3238" s="97" t="s">
        <v>612</v>
      </c>
      <c r="I3238" s="97" t="s">
        <v>15070</v>
      </c>
      <c r="J3238" s="97" t="s">
        <v>614</v>
      </c>
      <c r="K3238" s="97">
        <v>142023.84400000001</v>
      </c>
      <c r="L3238" s="97">
        <v>174341.34400000001</v>
      </c>
      <c r="M3238" s="97">
        <v>541986.92169999995</v>
      </c>
      <c r="N3238" s="97">
        <v>674381.50360000005</v>
      </c>
      <c r="O3238" s="97">
        <v>52.817280740000001</v>
      </c>
      <c r="P3238" s="97">
        <v>-8.8606324159999996</v>
      </c>
    </row>
    <row r="3239" spans="1:16" x14ac:dyDescent="0.3">
      <c r="A3239" s="97" t="s">
        <v>15071</v>
      </c>
      <c r="B3239" s="97" t="s">
        <v>15072</v>
      </c>
      <c r="C3239" s="97"/>
      <c r="D3239" s="97" t="s">
        <v>357</v>
      </c>
      <c r="E3239" s="97" t="s">
        <v>137</v>
      </c>
      <c r="F3239" s="97"/>
      <c r="G3239" s="97"/>
      <c r="H3239" s="97" t="s">
        <v>138</v>
      </c>
      <c r="I3239" s="97" t="s">
        <v>15073</v>
      </c>
      <c r="J3239" s="97" t="s">
        <v>140</v>
      </c>
      <c r="K3239" s="97">
        <v>112642.62300000001</v>
      </c>
      <c r="L3239" s="97">
        <v>34234.754999999997</v>
      </c>
      <c r="M3239" s="97">
        <v>512611.26549999998</v>
      </c>
      <c r="N3239" s="97">
        <v>534305.25470000005</v>
      </c>
      <c r="O3239" s="97">
        <v>51.554531990000001</v>
      </c>
      <c r="P3239" s="97">
        <v>-9.2602229890000007</v>
      </c>
    </row>
    <row r="3240" spans="1:16" x14ac:dyDescent="0.3">
      <c r="A3240" s="97" t="s">
        <v>15074</v>
      </c>
      <c r="B3240" s="97" t="s">
        <v>15075</v>
      </c>
      <c r="C3240" s="97" t="s">
        <v>15075</v>
      </c>
      <c r="D3240" s="97" t="s">
        <v>678</v>
      </c>
      <c r="E3240" s="97" t="s">
        <v>679</v>
      </c>
      <c r="F3240" s="97" t="s">
        <v>940</v>
      </c>
      <c r="G3240" s="97"/>
      <c r="H3240" s="97" t="s">
        <v>151</v>
      </c>
      <c r="I3240" s="97" t="s">
        <v>15076</v>
      </c>
      <c r="J3240" s="97" t="s">
        <v>153</v>
      </c>
      <c r="K3240" s="97">
        <v>86759.523000000001</v>
      </c>
      <c r="L3240" s="97">
        <v>134751.766</v>
      </c>
      <c r="M3240" s="97">
        <v>486734.29129999998</v>
      </c>
      <c r="N3240" s="97">
        <v>634800.75529999996</v>
      </c>
      <c r="O3240" s="97">
        <v>52.452909290000001</v>
      </c>
      <c r="P3240" s="97">
        <v>-9.6664545959999995</v>
      </c>
    </row>
    <row r="3241" spans="1:16" x14ac:dyDescent="0.3">
      <c r="A3241" s="97" t="s">
        <v>15077</v>
      </c>
      <c r="B3241" s="97" t="s">
        <v>15078</v>
      </c>
      <c r="C3241" s="97"/>
      <c r="D3241" s="97" t="s">
        <v>15079</v>
      </c>
      <c r="E3241" s="97" t="s">
        <v>269</v>
      </c>
      <c r="F3241" s="97" t="s">
        <v>9007</v>
      </c>
      <c r="G3241" s="97"/>
      <c r="H3241" s="97" t="s">
        <v>262</v>
      </c>
      <c r="I3241" s="97" t="s">
        <v>15080</v>
      </c>
      <c r="J3241" s="97" t="s">
        <v>264</v>
      </c>
      <c r="K3241" s="97">
        <v>247565.22399999999</v>
      </c>
      <c r="L3241" s="97">
        <v>198876.37</v>
      </c>
      <c r="M3241" s="97">
        <v>647505.69869999995</v>
      </c>
      <c r="N3241" s="97">
        <v>698910.67700000003</v>
      </c>
      <c r="O3241" s="97">
        <v>53.038749209999999</v>
      </c>
      <c r="P3241" s="97">
        <v>-7.2916422580000004</v>
      </c>
    </row>
    <row r="3242" spans="1:16" x14ac:dyDescent="0.3">
      <c r="A3242" s="97" t="s">
        <v>15081</v>
      </c>
      <c r="B3242" s="97" t="s">
        <v>15082</v>
      </c>
      <c r="C3242" s="97"/>
      <c r="D3242" s="97" t="s">
        <v>513</v>
      </c>
      <c r="E3242" s="97" t="s">
        <v>514</v>
      </c>
      <c r="F3242" s="97"/>
      <c r="G3242" s="97"/>
      <c r="H3242" s="97" t="s">
        <v>515</v>
      </c>
      <c r="I3242" s="97" t="s">
        <v>15083</v>
      </c>
      <c r="J3242" s="97" t="s">
        <v>517</v>
      </c>
      <c r="K3242" s="97">
        <v>272108.51500000001</v>
      </c>
      <c r="L3242" s="97">
        <v>127307.69899999999</v>
      </c>
      <c r="M3242" s="97">
        <v>672043.32120000001</v>
      </c>
      <c r="N3242" s="97">
        <v>627357.29099999997</v>
      </c>
      <c r="O3242" s="97">
        <v>52.393005979999998</v>
      </c>
      <c r="P3242" s="97">
        <v>-6.9415003390000001</v>
      </c>
    </row>
    <row r="3243" spans="1:16" x14ac:dyDescent="0.3">
      <c r="A3243" s="97" t="s">
        <v>15084</v>
      </c>
      <c r="B3243" s="97" t="s">
        <v>15085</v>
      </c>
      <c r="C3243" s="97" t="s">
        <v>15086</v>
      </c>
      <c r="D3243" s="97" t="s">
        <v>15087</v>
      </c>
      <c r="E3243" s="97" t="s">
        <v>513</v>
      </c>
      <c r="F3243" s="97"/>
      <c r="G3243" s="97"/>
      <c r="H3243" s="97" t="s">
        <v>515</v>
      </c>
      <c r="I3243" s="97" t="s">
        <v>15088</v>
      </c>
      <c r="J3243" s="97" t="s">
        <v>517</v>
      </c>
      <c r="K3243" s="97">
        <v>272823.84399999998</v>
      </c>
      <c r="L3243" s="97">
        <v>128266.495</v>
      </c>
      <c r="M3243" s="97">
        <v>672758.45</v>
      </c>
      <c r="N3243" s="97">
        <v>628316.09199999995</v>
      </c>
      <c r="O3243" s="97">
        <v>52.401527999999999</v>
      </c>
      <c r="P3243" s="97">
        <v>-6.9307869999999996</v>
      </c>
    </row>
    <row r="3244" spans="1:16" x14ac:dyDescent="0.3">
      <c r="A3244" s="97" t="s">
        <v>15089</v>
      </c>
      <c r="B3244" s="97" t="s">
        <v>15090</v>
      </c>
      <c r="C3244" s="97"/>
      <c r="D3244" s="97" t="s">
        <v>15091</v>
      </c>
      <c r="E3244" s="97" t="s">
        <v>1394</v>
      </c>
      <c r="F3244" s="97"/>
      <c r="G3244" s="97"/>
      <c r="H3244" s="97" t="s">
        <v>334</v>
      </c>
      <c r="I3244" s="97" t="s">
        <v>15092</v>
      </c>
      <c r="J3244" s="97" t="s">
        <v>336</v>
      </c>
      <c r="K3244" s="97">
        <v>212694.984</v>
      </c>
      <c r="L3244" s="97">
        <v>311461.18800000002</v>
      </c>
      <c r="M3244" s="97">
        <v>612643.57140000002</v>
      </c>
      <c r="N3244" s="97">
        <v>811471.42509999999</v>
      </c>
      <c r="O3244" s="97">
        <v>54.052244270000003</v>
      </c>
      <c r="P3244" s="97">
        <v>-7.8069147550000002</v>
      </c>
    </row>
    <row r="3245" spans="1:16" x14ac:dyDescent="0.3">
      <c r="A3245" s="97" t="s">
        <v>15093</v>
      </c>
      <c r="B3245" s="97" t="s">
        <v>15094</v>
      </c>
      <c r="C3245" s="97"/>
      <c r="D3245" s="97" t="s">
        <v>10804</v>
      </c>
      <c r="E3245" s="97" t="s">
        <v>261</v>
      </c>
      <c r="F3245" s="97"/>
      <c r="G3245" s="97"/>
      <c r="H3245" s="97" t="s">
        <v>262</v>
      </c>
      <c r="I3245" s="97" t="s">
        <v>15095</v>
      </c>
      <c r="J3245" s="97" t="s">
        <v>264</v>
      </c>
      <c r="K3245" s="97">
        <v>246829.359</v>
      </c>
      <c r="L3245" s="97">
        <v>188657.516</v>
      </c>
      <c r="M3245" s="97">
        <v>646769.93759999995</v>
      </c>
      <c r="N3245" s="97">
        <v>688694.02830000001</v>
      </c>
      <c r="O3245" s="97">
        <v>52.946999069999997</v>
      </c>
      <c r="P3245" s="97">
        <v>-7.3040898470000002</v>
      </c>
    </row>
    <row r="3246" spans="1:16" x14ac:dyDescent="0.3">
      <c r="A3246" s="97" t="s">
        <v>15096</v>
      </c>
      <c r="B3246" s="97" t="s">
        <v>15097</v>
      </c>
      <c r="C3246" s="97"/>
      <c r="D3246" s="97" t="s">
        <v>15098</v>
      </c>
      <c r="E3246" s="97" t="s">
        <v>11033</v>
      </c>
      <c r="F3246" s="97" t="s">
        <v>2067</v>
      </c>
      <c r="G3246" s="97" t="s">
        <v>2068</v>
      </c>
      <c r="H3246" s="97" t="s">
        <v>175</v>
      </c>
      <c r="I3246" s="97" t="s">
        <v>15099</v>
      </c>
      <c r="J3246" s="97" t="s">
        <v>198</v>
      </c>
      <c r="K3246" s="97">
        <v>316713.21899999998</v>
      </c>
      <c r="L3246" s="97">
        <v>236899.04699999999</v>
      </c>
      <c r="M3246" s="97">
        <v>716639.00120000006</v>
      </c>
      <c r="N3246" s="97">
        <v>736924.79460000002</v>
      </c>
      <c r="O3246" s="97">
        <v>53.369627809999997</v>
      </c>
      <c r="P3246" s="97">
        <v>-6.2472817129999996</v>
      </c>
    </row>
    <row r="3247" spans="1:16" x14ac:dyDescent="0.3">
      <c r="A3247" s="97" t="s">
        <v>15100</v>
      </c>
      <c r="B3247" s="97" t="s">
        <v>15101</v>
      </c>
      <c r="C3247" s="97" t="s">
        <v>15101</v>
      </c>
      <c r="D3247" s="97" t="s">
        <v>15102</v>
      </c>
      <c r="E3247" s="97" t="s">
        <v>15103</v>
      </c>
      <c r="F3247" s="97" t="s">
        <v>13663</v>
      </c>
      <c r="G3247" s="97"/>
      <c r="H3247" s="97" t="s">
        <v>175</v>
      </c>
      <c r="I3247" s="97" t="s">
        <v>15104</v>
      </c>
      <c r="J3247" s="97" t="s">
        <v>659</v>
      </c>
      <c r="K3247" s="97">
        <v>317221.75599999999</v>
      </c>
      <c r="L3247" s="97">
        <v>231036.52499999999</v>
      </c>
      <c r="M3247" s="97">
        <v>717147.39749999996</v>
      </c>
      <c r="N3247" s="97">
        <v>731063.53289999999</v>
      </c>
      <c r="O3247" s="97">
        <v>53.31686552</v>
      </c>
      <c r="P3247" s="97">
        <v>-6.2418138089999999</v>
      </c>
    </row>
    <row r="3248" spans="1:16" x14ac:dyDescent="0.3">
      <c r="A3248" s="97" t="s">
        <v>15105</v>
      </c>
      <c r="B3248" s="97" t="s">
        <v>15106</v>
      </c>
      <c r="C3248" s="97" t="s">
        <v>15106</v>
      </c>
      <c r="D3248" s="97" t="s">
        <v>15107</v>
      </c>
      <c r="E3248" s="97" t="s">
        <v>2506</v>
      </c>
      <c r="F3248" s="97" t="s">
        <v>5879</v>
      </c>
      <c r="G3248" s="97"/>
      <c r="H3248" s="97" t="s">
        <v>175</v>
      </c>
      <c r="I3248" s="97" t="s">
        <v>15108</v>
      </c>
      <c r="J3248" s="97" t="s">
        <v>198</v>
      </c>
      <c r="K3248" s="97">
        <v>312837.29100000003</v>
      </c>
      <c r="L3248" s="97">
        <v>231349.04500000001</v>
      </c>
      <c r="M3248" s="97">
        <v>712763.87860000005</v>
      </c>
      <c r="N3248" s="97">
        <v>731376.00879999995</v>
      </c>
      <c r="O3248" s="97">
        <v>53.320623689999998</v>
      </c>
      <c r="P3248" s="97">
        <v>-6.3074599339999997</v>
      </c>
    </row>
    <row r="3249" spans="1:16" x14ac:dyDescent="0.3">
      <c r="A3249" s="97" t="s">
        <v>15109</v>
      </c>
      <c r="B3249" s="97" t="s">
        <v>15110</v>
      </c>
      <c r="C3249" s="97" t="s">
        <v>15111</v>
      </c>
      <c r="D3249" s="97" t="s">
        <v>15111</v>
      </c>
      <c r="E3249" s="97" t="s">
        <v>2494</v>
      </c>
      <c r="F3249" s="97" t="s">
        <v>306</v>
      </c>
      <c r="G3249" s="97"/>
      <c r="H3249" s="97" t="s">
        <v>307</v>
      </c>
      <c r="I3249" s="97" t="s">
        <v>15112</v>
      </c>
      <c r="J3249" s="97" t="s">
        <v>309</v>
      </c>
      <c r="K3249" s="97">
        <v>149599.82800000001</v>
      </c>
      <c r="L3249" s="97">
        <v>200419.03099999999</v>
      </c>
      <c r="M3249" s="97">
        <v>549561.41429999995</v>
      </c>
      <c r="N3249" s="97">
        <v>700453.53119999997</v>
      </c>
      <c r="O3249" s="97">
        <v>53.052345809999998</v>
      </c>
      <c r="P3249" s="97">
        <v>-8.7523274210000004</v>
      </c>
    </row>
    <row r="3250" spans="1:16" x14ac:dyDescent="0.3">
      <c r="A3250" s="97" t="s">
        <v>15113</v>
      </c>
      <c r="B3250" s="97" t="s">
        <v>1496</v>
      </c>
      <c r="C3250" s="97" t="s">
        <v>2191</v>
      </c>
      <c r="D3250" s="97" t="s">
        <v>15114</v>
      </c>
      <c r="E3250" s="97" t="s">
        <v>210</v>
      </c>
      <c r="F3250" s="97"/>
      <c r="G3250" s="97"/>
      <c r="H3250" s="97" t="s">
        <v>211</v>
      </c>
      <c r="I3250" s="97" t="s">
        <v>15115</v>
      </c>
      <c r="J3250" s="97" t="s">
        <v>213</v>
      </c>
      <c r="K3250" s="97">
        <v>251230.125</v>
      </c>
      <c r="L3250" s="97">
        <v>115675.05499999999</v>
      </c>
      <c r="M3250" s="97">
        <v>651169.36529999995</v>
      </c>
      <c r="N3250" s="97">
        <v>615727.26410000003</v>
      </c>
      <c r="O3250" s="97">
        <v>52.290827159999999</v>
      </c>
      <c r="P3250" s="97">
        <v>-7.2499283190000003</v>
      </c>
    </row>
    <row r="3251" spans="1:16" x14ac:dyDescent="0.3">
      <c r="A3251" s="97" t="s">
        <v>15116</v>
      </c>
      <c r="B3251" s="97" t="s">
        <v>15117</v>
      </c>
      <c r="C3251" s="97"/>
      <c r="D3251" s="97" t="s">
        <v>15118</v>
      </c>
      <c r="E3251" s="97" t="s">
        <v>15119</v>
      </c>
      <c r="F3251" s="97" t="s">
        <v>1835</v>
      </c>
      <c r="G3251" s="97"/>
      <c r="H3251" s="97" t="s">
        <v>138</v>
      </c>
      <c r="I3251" s="97" t="s">
        <v>15120</v>
      </c>
      <c r="J3251" s="97" t="s">
        <v>140</v>
      </c>
      <c r="K3251" s="97">
        <v>160247.42199999999</v>
      </c>
      <c r="L3251" s="97">
        <v>107927.234</v>
      </c>
      <c r="M3251" s="97">
        <v>560206.21479999996</v>
      </c>
      <c r="N3251" s="97">
        <v>607981.60199999996</v>
      </c>
      <c r="O3251" s="97">
        <v>52.222149479999999</v>
      </c>
      <c r="P3251" s="97">
        <v>-8.5824195589999999</v>
      </c>
    </row>
    <row r="3252" spans="1:16" x14ac:dyDescent="0.3">
      <c r="A3252" s="97" t="s">
        <v>15121</v>
      </c>
      <c r="B3252" s="97" t="s">
        <v>15122</v>
      </c>
      <c r="C3252" s="97" t="s">
        <v>15123</v>
      </c>
      <c r="D3252" s="97" t="s">
        <v>15124</v>
      </c>
      <c r="E3252" s="97" t="s">
        <v>15030</v>
      </c>
      <c r="F3252" s="97"/>
      <c r="G3252" s="97"/>
      <c r="H3252" s="97" t="s">
        <v>175</v>
      </c>
      <c r="I3252" s="97" t="s">
        <v>15125</v>
      </c>
      <c r="J3252" s="97" t="s">
        <v>184</v>
      </c>
      <c r="K3252" s="97">
        <v>311483.29700000002</v>
      </c>
      <c r="L3252" s="97">
        <v>229583.87599999999</v>
      </c>
      <c r="M3252" s="97">
        <v>711410.16689999995</v>
      </c>
      <c r="N3252" s="97">
        <v>729611.22730000003</v>
      </c>
      <c r="O3252" s="97">
        <v>53.30505685</v>
      </c>
      <c r="P3252" s="97">
        <v>-6.3283886709999999</v>
      </c>
    </row>
    <row r="3253" spans="1:16" x14ac:dyDescent="0.3">
      <c r="A3253" s="97" t="s">
        <v>15126</v>
      </c>
      <c r="B3253" s="97" t="s">
        <v>15127</v>
      </c>
      <c r="C3253" s="97" t="s">
        <v>15127</v>
      </c>
      <c r="D3253" s="97" t="s">
        <v>888</v>
      </c>
      <c r="E3253" s="97" t="s">
        <v>5926</v>
      </c>
      <c r="F3253" s="97" t="s">
        <v>1666</v>
      </c>
      <c r="G3253" s="97"/>
      <c r="H3253" s="97" t="s">
        <v>175</v>
      </c>
      <c r="I3253" s="97" t="s">
        <v>15128</v>
      </c>
      <c r="J3253" s="97" t="s">
        <v>198</v>
      </c>
      <c r="K3253" s="97">
        <v>312672.23599999998</v>
      </c>
      <c r="L3253" s="97">
        <v>237221.14600000001</v>
      </c>
      <c r="M3253" s="97">
        <v>712598.89040000003</v>
      </c>
      <c r="N3253" s="97">
        <v>737246.84569999995</v>
      </c>
      <c r="O3253" s="97">
        <v>53.373396560000003</v>
      </c>
      <c r="P3253" s="97">
        <v>-6.3078476739999996</v>
      </c>
    </row>
    <row r="3254" spans="1:16" x14ac:dyDescent="0.3">
      <c r="A3254" s="97" t="s">
        <v>15129</v>
      </c>
      <c r="B3254" s="97" t="s">
        <v>15130</v>
      </c>
      <c r="C3254" s="97"/>
      <c r="D3254" s="97" t="s">
        <v>15131</v>
      </c>
      <c r="E3254" s="97" t="s">
        <v>540</v>
      </c>
      <c r="F3254" s="97"/>
      <c r="G3254" s="97"/>
      <c r="H3254" s="97" t="s">
        <v>540</v>
      </c>
      <c r="I3254" s="97" t="s">
        <v>15132</v>
      </c>
      <c r="J3254" s="97" t="s">
        <v>1143</v>
      </c>
      <c r="K3254" s="97">
        <v>156778.016</v>
      </c>
      <c r="L3254" s="97">
        <v>157183.07800000001</v>
      </c>
      <c r="M3254" s="97">
        <v>556737.82270000002</v>
      </c>
      <c r="N3254" s="97">
        <v>657226.85439999995</v>
      </c>
      <c r="O3254" s="97">
        <v>52.664491929999997</v>
      </c>
      <c r="P3254" s="97">
        <v>-8.6395572099999995</v>
      </c>
    </row>
    <row r="3255" spans="1:16" x14ac:dyDescent="0.3">
      <c r="A3255" s="246" t="s">
        <v>15168</v>
      </c>
      <c r="B3255" s="247" t="s">
        <v>15169</v>
      </c>
      <c r="C3255" s="134"/>
      <c r="D3255" s="97" t="s">
        <v>3406</v>
      </c>
      <c r="E3255" s="97" t="s">
        <v>138</v>
      </c>
      <c r="F3255" s="97"/>
      <c r="G3255" s="97"/>
      <c r="H3255" s="97" t="s">
        <v>138</v>
      </c>
    </row>
    <row r="3256" spans="1:16" x14ac:dyDescent="0.3">
      <c r="A3256" s="246" t="s">
        <v>15170</v>
      </c>
      <c r="B3256" s="247" t="s">
        <v>15171</v>
      </c>
      <c r="C3256" s="134"/>
      <c r="D3256" s="97" t="s">
        <v>15172</v>
      </c>
      <c r="E3256" s="97" t="s">
        <v>320</v>
      </c>
      <c r="F3256" s="97"/>
      <c r="G3256" s="97"/>
      <c r="H3256" s="97" t="s">
        <v>321</v>
      </c>
    </row>
    <row r="3257" spans="1:16" x14ac:dyDescent="0.3">
      <c r="A3257" s="246" t="s">
        <v>15173</v>
      </c>
      <c r="B3257" s="247" t="s">
        <v>5071</v>
      </c>
      <c r="C3257" s="134"/>
      <c r="D3257" s="97" t="s">
        <v>15174</v>
      </c>
      <c r="E3257" s="97" t="s">
        <v>1014</v>
      </c>
      <c r="F3257" s="97" t="s">
        <v>465</v>
      </c>
      <c r="G3257" s="97"/>
      <c r="H3257" s="97" t="s">
        <v>466</v>
      </c>
    </row>
    <row r="3258" spans="1:16" x14ac:dyDescent="0.3">
      <c r="A3258" s="246" t="s">
        <v>15175</v>
      </c>
      <c r="B3258" s="247" t="s">
        <v>15176</v>
      </c>
      <c r="C3258" s="134"/>
      <c r="D3258" s="97" t="s">
        <v>7751</v>
      </c>
      <c r="E3258" s="97" t="s">
        <v>137</v>
      </c>
      <c r="F3258" s="97"/>
      <c r="G3258" s="97"/>
      <c r="H3258" s="97" t="s">
        <v>138</v>
      </c>
    </row>
    <row r="3259" spans="1:16" x14ac:dyDescent="0.3">
      <c r="A3259" s="246" t="s">
        <v>15177</v>
      </c>
      <c r="B3259" s="247" t="s">
        <v>15178</v>
      </c>
      <c r="C3259" s="134"/>
      <c r="D3259" s="97" t="s">
        <v>2080</v>
      </c>
      <c r="E3259" s="97"/>
      <c r="F3259" s="97"/>
      <c r="G3259" s="97"/>
      <c r="H3259" s="97" t="s">
        <v>15179</v>
      </c>
    </row>
    <row r="3260" spans="1:16" x14ac:dyDescent="0.3">
      <c r="A3260" s="246" t="s">
        <v>15180</v>
      </c>
      <c r="B3260" s="247" t="s">
        <v>15181</v>
      </c>
      <c r="C3260" s="134"/>
      <c r="D3260" s="97" t="s">
        <v>15182</v>
      </c>
      <c r="E3260" s="97" t="s">
        <v>1666</v>
      </c>
      <c r="F3260" s="97"/>
      <c r="G3260" s="97"/>
      <c r="H3260" s="97" t="s">
        <v>175</v>
      </c>
    </row>
    <row r="3261" spans="1:16" x14ac:dyDescent="0.3">
      <c r="A3261" s="246" t="s">
        <v>15183</v>
      </c>
      <c r="B3261" s="247" t="s">
        <v>15184</v>
      </c>
      <c r="C3261" s="134"/>
      <c r="D3261" s="97" t="s">
        <v>15185</v>
      </c>
      <c r="E3261" s="97" t="s">
        <v>14753</v>
      </c>
      <c r="F3261" s="97" t="s">
        <v>15186</v>
      </c>
      <c r="G3261" s="97"/>
      <c r="H3261" s="97" t="s">
        <v>175</v>
      </c>
    </row>
    <row r="3262" spans="1:16" x14ac:dyDescent="0.3">
      <c r="A3262" s="246" t="s">
        <v>15187</v>
      </c>
      <c r="B3262" s="247" t="s">
        <v>15188</v>
      </c>
      <c r="C3262" s="134"/>
      <c r="D3262" s="97" t="s">
        <v>7390</v>
      </c>
      <c r="E3262" s="97" t="s">
        <v>563</v>
      </c>
      <c r="F3262" s="97" t="s">
        <v>158</v>
      </c>
      <c r="G3262" s="97"/>
      <c r="H3262" s="97" t="s">
        <v>159</v>
      </c>
    </row>
  </sheetData>
  <sheetProtection sheet="1" objects="1" scenarios="1" select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9"/>
  <sheetViews>
    <sheetView workbookViewId="0">
      <pane xSplit="1" ySplit="1" topLeftCell="B2" activePane="bottomRight" state="frozen"/>
      <selection pane="topRight" activeCell="B1" sqref="B1"/>
      <selection pane="bottomLeft" activeCell="A2" sqref="A2"/>
      <selection pane="bottomRight" activeCell="H2" sqref="H2"/>
    </sheetView>
  </sheetViews>
  <sheetFormatPr defaultRowHeight="14.4" x14ac:dyDescent="0.3"/>
  <cols>
    <col min="2" max="7" width="12.33203125" customWidth="1"/>
    <col min="8" max="8" width="12.33203125" style="97" customWidth="1"/>
    <col min="9" max="22" width="12.33203125" customWidth="1"/>
    <col min="23" max="32" width="12.33203125" style="98" customWidth="1"/>
  </cols>
  <sheetData>
    <row r="1" spans="1:32" x14ac:dyDescent="0.3">
      <c r="B1" s="163">
        <v>43101</v>
      </c>
      <c r="C1" s="163">
        <v>43132</v>
      </c>
      <c r="D1" s="163">
        <v>43160</v>
      </c>
      <c r="E1" s="163">
        <v>43191</v>
      </c>
      <c r="F1" s="163">
        <v>43221</v>
      </c>
      <c r="G1" s="163">
        <v>43252</v>
      </c>
      <c r="H1" s="163" t="s">
        <v>58</v>
      </c>
      <c r="I1" s="163">
        <v>43344</v>
      </c>
      <c r="J1" s="163">
        <v>43374</v>
      </c>
      <c r="K1" s="163">
        <v>43405</v>
      </c>
      <c r="L1" s="163">
        <v>43435</v>
      </c>
      <c r="M1" s="163">
        <v>43466</v>
      </c>
      <c r="N1" s="163">
        <v>43497</v>
      </c>
      <c r="O1" s="163">
        <v>43525</v>
      </c>
      <c r="P1" s="163">
        <v>43556</v>
      </c>
      <c r="Q1" s="163">
        <v>43586</v>
      </c>
      <c r="R1" s="163">
        <v>43617</v>
      </c>
      <c r="S1" s="163">
        <v>43709</v>
      </c>
      <c r="T1" s="163">
        <v>43739</v>
      </c>
      <c r="U1" s="163">
        <v>43770</v>
      </c>
      <c r="V1" s="163">
        <v>43800</v>
      </c>
      <c r="W1" s="163">
        <v>43831</v>
      </c>
      <c r="X1" s="163">
        <v>43862</v>
      </c>
      <c r="Y1" s="163">
        <v>43891</v>
      </c>
      <c r="Z1" s="163">
        <v>43922</v>
      </c>
      <c r="AA1" s="163">
        <v>43952</v>
      </c>
      <c r="AB1" s="163">
        <v>43983</v>
      </c>
      <c r="AC1" s="163">
        <v>44075</v>
      </c>
      <c r="AD1" s="163">
        <v>44105</v>
      </c>
      <c r="AE1" s="163">
        <v>44136</v>
      </c>
      <c r="AF1" s="163">
        <v>44166</v>
      </c>
    </row>
    <row r="2" spans="1:32" x14ac:dyDescent="0.3">
      <c r="A2" s="98">
        <v>1</v>
      </c>
      <c r="B2" s="161" t="s">
        <v>101</v>
      </c>
      <c r="C2" s="161" t="s">
        <v>15354</v>
      </c>
      <c r="D2" s="161">
        <v>43160</v>
      </c>
      <c r="E2" s="161" t="s">
        <v>101</v>
      </c>
      <c r="F2" s="161">
        <v>43221</v>
      </c>
      <c r="G2" s="161">
        <v>43252</v>
      </c>
      <c r="H2" s="161" t="s">
        <v>95</v>
      </c>
      <c r="I2" s="161">
        <v>43339</v>
      </c>
      <c r="J2" s="161">
        <v>43374</v>
      </c>
      <c r="K2" s="161" t="s">
        <v>101</v>
      </c>
      <c r="L2" s="161">
        <v>43437</v>
      </c>
      <c r="M2" s="161" t="s">
        <v>101</v>
      </c>
      <c r="N2" s="161">
        <v>43497</v>
      </c>
      <c r="O2" s="161">
        <v>43525</v>
      </c>
      <c r="P2" s="161">
        <v>43556</v>
      </c>
      <c r="Q2" s="161">
        <v>43586</v>
      </c>
      <c r="R2" s="161" t="s">
        <v>101</v>
      </c>
      <c r="S2" s="161">
        <v>43703</v>
      </c>
      <c r="T2" s="161">
        <v>43739</v>
      </c>
      <c r="U2" s="161" t="s">
        <v>101</v>
      </c>
      <c r="V2" s="161">
        <v>43801</v>
      </c>
      <c r="W2" s="161" t="s">
        <v>101</v>
      </c>
      <c r="X2" s="161">
        <v>43864</v>
      </c>
      <c r="Y2" s="161">
        <v>43892</v>
      </c>
      <c r="Z2" s="161">
        <v>43922</v>
      </c>
      <c r="AA2" s="161">
        <v>43952</v>
      </c>
      <c r="AB2" s="161" t="s">
        <v>101</v>
      </c>
      <c r="AC2" s="161">
        <v>44067</v>
      </c>
      <c r="AD2" s="161">
        <v>44105</v>
      </c>
      <c r="AE2" s="161">
        <v>44137</v>
      </c>
      <c r="AF2" s="161">
        <v>44166</v>
      </c>
    </row>
    <row r="3" spans="1:32" x14ac:dyDescent="0.3">
      <c r="A3" s="98">
        <v>2</v>
      </c>
      <c r="B3" s="161" t="s">
        <v>101</v>
      </c>
      <c r="C3" s="161" t="s">
        <v>15354</v>
      </c>
      <c r="D3" s="161">
        <v>43161</v>
      </c>
      <c r="E3" s="161" t="s">
        <v>101</v>
      </c>
      <c r="F3" s="161">
        <v>43222</v>
      </c>
      <c r="G3" s="161" t="s">
        <v>101</v>
      </c>
      <c r="H3" s="161" t="s">
        <v>95</v>
      </c>
      <c r="I3" s="161">
        <v>43340</v>
      </c>
      <c r="J3" s="161">
        <v>43375</v>
      </c>
      <c r="K3" s="161" t="s">
        <v>101</v>
      </c>
      <c r="L3" s="161">
        <v>43438</v>
      </c>
      <c r="M3" s="161" t="s">
        <v>101</v>
      </c>
      <c r="N3" s="161">
        <v>43500</v>
      </c>
      <c r="O3" s="161">
        <v>43528</v>
      </c>
      <c r="P3" s="161">
        <v>43557</v>
      </c>
      <c r="Q3" s="161">
        <v>43587</v>
      </c>
      <c r="R3" s="161">
        <v>43620</v>
      </c>
      <c r="S3" s="161">
        <v>43704</v>
      </c>
      <c r="T3" s="161">
        <v>43740</v>
      </c>
      <c r="U3" s="161">
        <v>43773</v>
      </c>
      <c r="V3" s="161">
        <v>43802</v>
      </c>
      <c r="W3" s="161" t="s">
        <v>101</v>
      </c>
      <c r="X3" s="161">
        <v>43865</v>
      </c>
      <c r="Y3" s="161">
        <v>43893</v>
      </c>
      <c r="Z3" s="161">
        <v>43923</v>
      </c>
      <c r="AA3" s="161" t="s">
        <v>101</v>
      </c>
      <c r="AB3" s="161">
        <v>43984</v>
      </c>
      <c r="AC3" s="161">
        <v>44068</v>
      </c>
      <c r="AD3" s="161">
        <v>44106</v>
      </c>
      <c r="AE3" s="161">
        <v>44138</v>
      </c>
      <c r="AF3" s="161">
        <v>44167</v>
      </c>
    </row>
    <row r="4" spans="1:32" x14ac:dyDescent="0.3">
      <c r="A4" s="98">
        <v>3</v>
      </c>
      <c r="B4" s="161" t="s">
        <v>101</v>
      </c>
      <c r="C4" s="161" t="s">
        <v>15354</v>
      </c>
      <c r="D4" s="161">
        <v>43164</v>
      </c>
      <c r="E4" s="161" t="s">
        <v>101</v>
      </c>
      <c r="F4" s="161">
        <v>43223</v>
      </c>
      <c r="G4" s="161">
        <v>43256</v>
      </c>
      <c r="H4" s="161" t="s">
        <v>95</v>
      </c>
      <c r="I4" s="161">
        <v>43341</v>
      </c>
      <c r="J4" s="161">
        <v>43376</v>
      </c>
      <c r="K4" s="161">
        <v>43409</v>
      </c>
      <c r="L4" s="161">
        <v>43439</v>
      </c>
      <c r="M4" s="161" t="s">
        <v>101</v>
      </c>
      <c r="N4" s="161">
        <v>43501</v>
      </c>
      <c r="O4" s="161">
        <v>43529</v>
      </c>
      <c r="P4" s="161">
        <v>43558</v>
      </c>
      <c r="Q4" s="161">
        <v>43588</v>
      </c>
      <c r="R4" s="161">
        <v>43621</v>
      </c>
      <c r="S4" s="161">
        <v>43705</v>
      </c>
      <c r="T4" s="161">
        <v>43741</v>
      </c>
      <c r="U4" s="161">
        <v>43774</v>
      </c>
      <c r="V4" s="161">
        <v>43803</v>
      </c>
      <c r="W4" s="161" t="s">
        <v>101</v>
      </c>
      <c r="X4" s="161">
        <v>43866</v>
      </c>
      <c r="Y4" s="161">
        <v>43894</v>
      </c>
      <c r="Z4" s="161">
        <v>43924</v>
      </c>
      <c r="AA4" s="161">
        <v>43956</v>
      </c>
      <c r="AB4" s="161">
        <v>43985</v>
      </c>
      <c r="AC4" s="161">
        <v>44069</v>
      </c>
      <c r="AD4" s="161">
        <v>44109</v>
      </c>
      <c r="AE4" s="161">
        <v>44139</v>
      </c>
      <c r="AF4" s="161">
        <v>44168</v>
      </c>
    </row>
    <row r="5" spans="1:32" x14ac:dyDescent="0.3">
      <c r="A5" s="98">
        <v>4</v>
      </c>
      <c r="B5" s="161" t="s">
        <v>101</v>
      </c>
      <c r="C5" s="161" t="s">
        <v>15354</v>
      </c>
      <c r="D5" s="161">
        <v>43165</v>
      </c>
      <c r="E5" s="161" t="s">
        <v>101</v>
      </c>
      <c r="F5" s="161">
        <v>43224</v>
      </c>
      <c r="G5" s="161">
        <v>43257</v>
      </c>
      <c r="H5" s="161" t="s">
        <v>95</v>
      </c>
      <c r="I5" s="161">
        <v>43342</v>
      </c>
      <c r="J5" s="161">
        <v>43377</v>
      </c>
      <c r="K5" s="161">
        <v>43410</v>
      </c>
      <c r="L5" s="161">
        <v>43440</v>
      </c>
      <c r="M5" s="161" t="s">
        <v>101</v>
      </c>
      <c r="N5" s="161">
        <v>43502</v>
      </c>
      <c r="O5" s="161">
        <v>43530</v>
      </c>
      <c r="P5" s="161">
        <v>43559</v>
      </c>
      <c r="Q5" s="161" t="s">
        <v>101</v>
      </c>
      <c r="R5" s="161">
        <v>43622</v>
      </c>
      <c r="S5" s="161">
        <v>43706</v>
      </c>
      <c r="T5" s="161">
        <v>43742</v>
      </c>
      <c r="U5" s="161">
        <v>43775</v>
      </c>
      <c r="V5" s="161">
        <v>43804</v>
      </c>
      <c r="W5" s="161">
        <v>43836</v>
      </c>
      <c r="X5" s="161">
        <v>43867</v>
      </c>
      <c r="Y5" s="161">
        <v>43895</v>
      </c>
      <c r="Z5" s="161">
        <v>43927</v>
      </c>
      <c r="AA5" s="161">
        <v>43957</v>
      </c>
      <c r="AB5" s="161">
        <v>43986</v>
      </c>
      <c r="AC5" s="161">
        <v>44070</v>
      </c>
      <c r="AD5" s="161">
        <v>44110</v>
      </c>
      <c r="AE5" s="161">
        <v>44140</v>
      </c>
      <c r="AF5" s="161">
        <v>44169</v>
      </c>
    </row>
    <row r="6" spans="1:32" x14ac:dyDescent="0.3">
      <c r="A6" s="98">
        <v>5</v>
      </c>
      <c r="B6" s="161" t="s">
        <v>101</v>
      </c>
      <c r="C6" s="161" t="s">
        <v>15354</v>
      </c>
      <c r="D6" s="161">
        <v>43166</v>
      </c>
      <c r="E6" s="161" t="s">
        <v>101</v>
      </c>
      <c r="F6" s="161" t="s">
        <v>101</v>
      </c>
      <c r="G6" s="161">
        <v>43258</v>
      </c>
      <c r="H6" s="161" t="s">
        <v>95</v>
      </c>
      <c r="I6" s="161">
        <v>43343</v>
      </c>
      <c r="J6" s="161">
        <v>43378</v>
      </c>
      <c r="K6" s="161">
        <v>43411</v>
      </c>
      <c r="L6" s="161">
        <v>43441</v>
      </c>
      <c r="M6" s="161">
        <v>43472</v>
      </c>
      <c r="N6" s="161">
        <v>43503</v>
      </c>
      <c r="O6" s="161">
        <v>43531</v>
      </c>
      <c r="P6" s="161">
        <v>43560</v>
      </c>
      <c r="Q6" s="161">
        <v>43592</v>
      </c>
      <c r="R6" s="161">
        <v>43623</v>
      </c>
      <c r="S6" s="161">
        <v>43707</v>
      </c>
      <c r="T6" s="161">
        <v>43745</v>
      </c>
      <c r="U6" s="161">
        <v>43776</v>
      </c>
      <c r="V6" s="161">
        <v>43805</v>
      </c>
      <c r="W6" s="161">
        <v>43837</v>
      </c>
      <c r="X6" s="161">
        <v>43868</v>
      </c>
      <c r="Y6" s="161">
        <v>43896</v>
      </c>
      <c r="Z6" s="161">
        <v>43928</v>
      </c>
      <c r="AA6" s="161">
        <v>43958</v>
      </c>
      <c r="AB6" s="161">
        <v>43987</v>
      </c>
      <c r="AC6" s="161">
        <v>44071</v>
      </c>
      <c r="AD6" s="161">
        <v>44111</v>
      </c>
      <c r="AE6" s="161">
        <v>44141</v>
      </c>
      <c r="AF6" s="161">
        <v>44172</v>
      </c>
    </row>
    <row r="7" spans="1:32" x14ac:dyDescent="0.3">
      <c r="A7" s="98">
        <v>6</v>
      </c>
      <c r="B7" s="161" t="s">
        <v>15354</v>
      </c>
      <c r="C7" s="161" t="s">
        <v>15354</v>
      </c>
      <c r="D7" s="161">
        <v>43167</v>
      </c>
      <c r="E7" s="161">
        <v>43199</v>
      </c>
      <c r="F7" s="161">
        <v>43228</v>
      </c>
      <c r="G7" s="161">
        <v>43259</v>
      </c>
      <c r="H7" s="161" t="s">
        <v>95</v>
      </c>
      <c r="I7" s="161">
        <v>43346</v>
      </c>
      <c r="J7" s="161">
        <v>43381</v>
      </c>
      <c r="K7" s="161">
        <v>43412</v>
      </c>
      <c r="L7" s="161">
        <v>43444</v>
      </c>
      <c r="M7" s="161">
        <v>43473</v>
      </c>
      <c r="N7" s="161">
        <v>43504</v>
      </c>
      <c r="O7" s="161">
        <v>43532</v>
      </c>
      <c r="P7" s="161">
        <v>43563</v>
      </c>
      <c r="Q7" s="161">
        <v>43593</v>
      </c>
      <c r="R7" s="161">
        <v>43626</v>
      </c>
      <c r="S7" s="161">
        <v>43710</v>
      </c>
      <c r="T7" s="161">
        <v>43746</v>
      </c>
      <c r="U7" s="161">
        <v>43777</v>
      </c>
      <c r="V7" s="161">
        <v>43808</v>
      </c>
      <c r="W7" s="161">
        <v>43838</v>
      </c>
      <c r="X7" s="161">
        <v>43871</v>
      </c>
      <c r="Y7" s="161">
        <v>43899</v>
      </c>
      <c r="Z7" s="161">
        <v>43929</v>
      </c>
      <c r="AA7" s="161">
        <v>43959</v>
      </c>
      <c r="AB7" s="161">
        <v>43990</v>
      </c>
      <c r="AC7" s="161">
        <v>44074</v>
      </c>
      <c r="AD7" s="161">
        <v>44112</v>
      </c>
      <c r="AE7" s="161">
        <v>44144</v>
      </c>
      <c r="AF7" s="161">
        <v>44173</v>
      </c>
    </row>
    <row r="8" spans="1:32" x14ac:dyDescent="0.3">
      <c r="A8" s="98">
        <v>7</v>
      </c>
      <c r="B8" s="161" t="s">
        <v>15354</v>
      </c>
      <c r="C8" s="161" t="s">
        <v>15354</v>
      </c>
      <c r="D8" s="161">
        <v>43168</v>
      </c>
      <c r="E8" s="161">
        <v>43200</v>
      </c>
      <c r="F8" s="161">
        <v>43229</v>
      </c>
      <c r="G8" s="161">
        <v>43262</v>
      </c>
      <c r="H8" s="161" t="s">
        <v>95</v>
      </c>
      <c r="I8" s="161">
        <v>43347</v>
      </c>
      <c r="J8" s="161">
        <v>43382</v>
      </c>
      <c r="K8" s="161">
        <v>43413</v>
      </c>
      <c r="L8" s="161">
        <v>43445</v>
      </c>
      <c r="M8" s="161">
        <v>43474</v>
      </c>
      <c r="N8" s="161">
        <v>43507</v>
      </c>
      <c r="O8" s="161">
        <v>43535</v>
      </c>
      <c r="P8" s="161">
        <v>43564</v>
      </c>
      <c r="Q8" s="161">
        <v>43594</v>
      </c>
      <c r="R8" s="161">
        <v>43627</v>
      </c>
      <c r="S8" s="161">
        <v>43711</v>
      </c>
      <c r="T8" s="161">
        <v>43747</v>
      </c>
      <c r="U8" s="161">
        <v>43780</v>
      </c>
      <c r="V8" s="161">
        <v>43809</v>
      </c>
      <c r="W8" s="161">
        <v>43839</v>
      </c>
      <c r="X8" s="161">
        <v>43872</v>
      </c>
      <c r="Y8" s="161">
        <v>43900</v>
      </c>
      <c r="Z8" s="161" t="s">
        <v>101</v>
      </c>
      <c r="AA8" s="161">
        <v>43962</v>
      </c>
      <c r="AB8" s="161">
        <v>43991</v>
      </c>
      <c r="AC8" s="161">
        <v>44075</v>
      </c>
      <c r="AD8" s="161">
        <v>44113</v>
      </c>
      <c r="AE8" s="161">
        <v>44145</v>
      </c>
      <c r="AF8" s="161">
        <v>44174</v>
      </c>
    </row>
    <row r="9" spans="1:32" x14ac:dyDescent="0.3">
      <c r="A9" s="98">
        <v>8</v>
      </c>
      <c r="B9" s="161" t="s">
        <v>15354</v>
      </c>
      <c r="C9" s="161" t="s">
        <v>15354</v>
      </c>
      <c r="D9" s="161">
        <v>43171</v>
      </c>
      <c r="E9" s="161">
        <v>43201</v>
      </c>
      <c r="F9" s="161">
        <v>43230</v>
      </c>
      <c r="G9" s="161">
        <v>43263</v>
      </c>
      <c r="H9" s="161" t="s">
        <v>95</v>
      </c>
      <c r="I9" s="161">
        <v>43348</v>
      </c>
      <c r="J9" s="161">
        <v>43383</v>
      </c>
      <c r="K9" s="161">
        <v>43416</v>
      </c>
      <c r="L9" s="161">
        <v>43446</v>
      </c>
      <c r="M9" s="161">
        <v>43475</v>
      </c>
      <c r="N9" s="161">
        <v>43508</v>
      </c>
      <c r="O9" s="161">
        <v>43536</v>
      </c>
      <c r="P9" s="161">
        <v>43565</v>
      </c>
      <c r="Q9" s="161">
        <v>43595</v>
      </c>
      <c r="R9" s="161">
        <v>43628</v>
      </c>
      <c r="S9" s="161">
        <v>43712</v>
      </c>
      <c r="T9" s="161">
        <v>43748</v>
      </c>
      <c r="U9" s="161">
        <v>43781</v>
      </c>
      <c r="V9" s="161">
        <v>43810</v>
      </c>
      <c r="W9" s="161">
        <v>43840</v>
      </c>
      <c r="X9" s="161">
        <v>43873</v>
      </c>
      <c r="Y9" s="161">
        <v>43901</v>
      </c>
      <c r="Z9" s="161" t="s">
        <v>101</v>
      </c>
      <c r="AA9" s="161">
        <v>43963</v>
      </c>
      <c r="AB9" s="161">
        <v>43992</v>
      </c>
      <c r="AC9" s="161">
        <v>44076</v>
      </c>
      <c r="AD9" s="161">
        <v>44116</v>
      </c>
      <c r="AE9" s="161">
        <v>44146</v>
      </c>
      <c r="AF9" s="161">
        <v>44175</v>
      </c>
    </row>
    <row r="10" spans="1:32" x14ac:dyDescent="0.3">
      <c r="A10" s="98">
        <v>9</v>
      </c>
      <c r="B10" s="161" t="s">
        <v>15354</v>
      </c>
      <c r="C10" s="161" t="s">
        <v>15354</v>
      </c>
      <c r="D10" s="161">
        <v>43172</v>
      </c>
      <c r="E10" s="161">
        <v>43202</v>
      </c>
      <c r="F10" s="161">
        <v>43231</v>
      </c>
      <c r="G10" s="161">
        <v>43264</v>
      </c>
      <c r="H10" s="161" t="s">
        <v>95</v>
      </c>
      <c r="I10" s="161">
        <v>43349</v>
      </c>
      <c r="J10" s="161">
        <v>43384</v>
      </c>
      <c r="K10" s="161">
        <v>43417</v>
      </c>
      <c r="L10" s="161">
        <v>43447</v>
      </c>
      <c r="M10" s="161">
        <v>43476</v>
      </c>
      <c r="N10" s="161">
        <v>43509</v>
      </c>
      <c r="O10" s="161">
        <v>43537</v>
      </c>
      <c r="P10" s="161">
        <v>43566</v>
      </c>
      <c r="Q10" s="161">
        <v>43598</v>
      </c>
      <c r="R10" s="161">
        <v>43629</v>
      </c>
      <c r="S10" s="161">
        <v>43713</v>
      </c>
      <c r="T10" s="161">
        <v>43749</v>
      </c>
      <c r="U10" s="161">
        <v>43782</v>
      </c>
      <c r="V10" s="161">
        <v>43811</v>
      </c>
      <c r="W10" s="161">
        <v>43843</v>
      </c>
      <c r="X10" s="161">
        <v>43874</v>
      </c>
      <c r="Y10" s="161">
        <v>43902</v>
      </c>
      <c r="Z10" s="161" t="s">
        <v>101</v>
      </c>
      <c r="AA10" s="161">
        <v>43964</v>
      </c>
      <c r="AB10" s="161">
        <v>43993</v>
      </c>
      <c r="AC10" s="161">
        <v>44077</v>
      </c>
      <c r="AD10" s="161">
        <v>44117</v>
      </c>
      <c r="AE10" s="161">
        <v>44147</v>
      </c>
      <c r="AF10" s="161">
        <v>44176</v>
      </c>
    </row>
    <row r="11" spans="1:32" x14ac:dyDescent="0.3">
      <c r="A11" s="98">
        <v>10</v>
      </c>
      <c r="B11" s="161" t="s">
        <v>15354</v>
      </c>
      <c r="C11" s="161" t="s">
        <v>15354</v>
      </c>
      <c r="D11" s="161">
        <v>43173</v>
      </c>
      <c r="E11" s="161">
        <v>43203</v>
      </c>
      <c r="F11" s="161">
        <v>43234</v>
      </c>
      <c r="G11" s="161">
        <v>43265</v>
      </c>
      <c r="H11" s="161" t="s">
        <v>95</v>
      </c>
      <c r="I11" s="161">
        <v>43350</v>
      </c>
      <c r="J11" s="161">
        <v>43385</v>
      </c>
      <c r="K11" s="161">
        <v>43418</v>
      </c>
      <c r="L11" s="161">
        <v>43448</v>
      </c>
      <c r="M11" s="161">
        <v>43479</v>
      </c>
      <c r="N11" s="161">
        <v>43510</v>
      </c>
      <c r="O11" s="161">
        <v>43538</v>
      </c>
      <c r="P11" s="161">
        <v>43567</v>
      </c>
      <c r="Q11" s="161">
        <v>43599</v>
      </c>
      <c r="R11" s="161">
        <v>43630</v>
      </c>
      <c r="S11" s="161">
        <v>43714</v>
      </c>
      <c r="T11" s="161">
        <v>43752</v>
      </c>
      <c r="U11" s="161">
        <v>43783</v>
      </c>
      <c r="V11" s="161">
        <v>43812</v>
      </c>
      <c r="W11" s="161">
        <v>43844</v>
      </c>
      <c r="X11" s="161">
        <v>43875</v>
      </c>
      <c r="Y11" s="161">
        <v>43903</v>
      </c>
      <c r="Z11" s="161" t="s">
        <v>101</v>
      </c>
      <c r="AA11" s="161">
        <v>43965</v>
      </c>
      <c r="AB11" s="161">
        <v>43994</v>
      </c>
      <c r="AC11" s="161">
        <v>44078</v>
      </c>
      <c r="AD11" s="161">
        <v>44118</v>
      </c>
      <c r="AE11" s="161">
        <v>44148</v>
      </c>
      <c r="AF11" s="161">
        <v>44179</v>
      </c>
    </row>
    <row r="12" spans="1:32" x14ac:dyDescent="0.3">
      <c r="A12" s="98">
        <v>11</v>
      </c>
      <c r="B12" s="161" t="s">
        <v>15354</v>
      </c>
      <c r="C12" s="161" t="s">
        <v>101</v>
      </c>
      <c r="D12" s="161">
        <v>43174</v>
      </c>
      <c r="E12" s="161">
        <v>43206</v>
      </c>
      <c r="F12" s="161">
        <v>43235</v>
      </c>
      <c r="G12" s="161">
        <v>43266</v>
      </c>
      <c r="H12" s="161" t="s">
        <v>95</v>
      </c>
      <c r="I12" s="161">
        <v>43353</v>
      </c>
      <c r="J12" s="161">
        <v>43388</v>
      </c>
      <c r="K12" s="161">
        <v>43419</v>
      </c>
      <c r="L12" s="161">
        <v>43451</v>
      </c>
      <c r="M12" s="161">
        <v>43480</v>
      </c>
      <c r="N12" s="161">
        <v>43511</v>
      </c>
      <c r="O12" s="161">
        <v>43539</v>
      </c>
      <c r="P12" s="161">
        <v>43570</v>
      </c>
      <c r="Q12" s="161">
        <v>43600</v>
      </c>
      <c r="R12" s="161">
        <v>43633</v>
      </c>
      <c r="S12" s="161">
        <v>43717</v>
      </c>
      <c r="T12" s="161">
        <v>43753</v>
      </c>
      <c r="U12" s="161">
        <v>43784</v>
      </c>
      <c r="V12" s="161">
        <v>43815</v>
      </c>
      <c r="W12" s="161">
        <v>43845</v>
      </c>
      <c r="X12" s="161">
        <v>43878</v>
      </c>
      <c r="Y12" s="161">
        <v>43906</v>
      </c>
      <c r="Z12" s="161" t="s">
        <v>101</v>
      </c>
      <c r="AA12" s="161">
        <v>43966</v>
      </c>
      <c r="AB12" s="161">
        <v>43997</v>
      </c>
      <c r="AC12" s="161">
        <v>44081</v>
      </c>
      <c r="AD12" s="161">
        <v>44119</v>
      </c>
      <c r="AE12" s="161">
        <v>44151</v>
      </c>
      <c r="AF12" s="161">
        <v>44180</v>
      </c>
    </row>
    <row r="13" spans="1:32" x14ac:dyDescent="0.3">
      <c r="A13" s="98">
        <v>12</v>
      </c>
      <c r="B13" s="161" t="s">
        <v>15354</v>
      </c>
      <c r="C13" s="161" t="s">
        <v>101</v>
      </c>
      <c r="D13" s="161">
        <v>43175</v>
      </c>
      <c r="E13" s="161">
        <v>43207</v>
      </c>
      <c r="F13" s="161">
        <v>43236</v>
      </c>
      <c r="G13" s="161">
        <v>43269</v>
      </c>
      <c r="H13" s="161" t="s">
        <v>95</v>
      </c>
      <c r="I13" s="161">
        <v>43354</v>
      </c>
      <c r="J13" s="161">
        <v>43389</v>
      </c>
      <c r="K13" s="161">
        <v>43420</v>
      </c>
      <c r="L13" s="161">
        <v>43452</v>
      </c>
      <c r="M13" s="161">
        <v>43481</v>
      </c>
      <c r="N13" s="161">
        <v>43514</v>
      </c>
      <c r="O13" s="161" t="s">
        <v>101</v>
      </c>
      <c r="P13" s="161">
        <v>43571</v>
      </c>
      <c r="Q13" s="161">
        <v>43601</v>
      </c>
      <c r="R13" s="161">
        <v>43634</v>
      </c>
      <c r="S13" s="161">
        <v>43718</v>
      </c>
      <c r="T13" s="161">
        <v>43754</v>
      </c>
      <c r="U13" s="161">
        <v>43787</v>
      </c>
      <c r="V13" s="161">
        <v>43816</v>
      </c>
      <c r="W13" s="161">
        <v>43846</v>
      </c>
      <c r="X13" s="161">
        <v>43879</v>
      </c>
      <c r="Y13" s="161" t="s">
        <v>101</v>
      </c>
      <c r="Z13" s="161" t="s">
        <v>101</v>
      </c>
      <c r="AA13" s="161">
        <v>43969</v>
      </c>
      <c r="AB13" s="161">
        <v>43998</v>
      </c>
      <c r="AC13" s="161">
        <v>44082</v>
      </c>
      <c r="AD13" s="161">
        <v>44120</v>
      </c>
      <c r="AE13" s="161">
        <v>44152</v>
      </c>
      <c r="AF13" s="161">
        <v>44181</v>
      </c>
    </row>
    <row r="14" spans="1:32" x14ac:dyDescent="0.3">
      <c r="A14" s="98">
        <v>13</v>
      </c>
      <c r="B14" s="161" t="s">
        <v>15354</v>
      </c>
      <c r="C14" s="161">
        <v>43150</v>
      </c>
      <c r="D14" s="161" t="s">
        <v>101</v>
      </c>
      <c r="E14" s="161">
        <v>43208</v>
      </c>
      <c r="F14" s="161">
        <v>43237</v>
      </c>
      <c r="G14" s="161">
        <v>43270</v>
      </c>
      <c r="H14" s="161" t="s">
        <v>95</v>
      </c>
      <c r="I14" s="161">
        <v>43355</v>
      </c>
      <c r="J14" s="161">
        <v>43390</v>
      </c>
      <c r="K14" s="161">
        <v>43423</v>
      </c>
      <c r="L14" s="161">
        <v>43453</v>
      </c>
      <c r="M14" s="161">
        <v>43482</v>
      </c>
      <c r="N14" s="161">
        <v>43515</v>
      </c>
      <c r="O14" s="161">
        <v>43543</v>
      </c>
      <c r="P14" s="161">
        <v>43572</v>
      </c>
      <c r="Q14" s="161">
        <v>43602</v>
      </c>
      <c r="R14" s="161">
        <v>43635</v>
      </c>
      <c r="S14" s="161">
        <v>43719</v>
      </c>
      <c r="T14" s="161">
        <v>43755</v>
      </c>
      <c r="U14" s="161">
        <v>43788</v>
      </c>
      <c r="V14" s="161">
        <v>43817</v>
      </c>
      <c r="W14" s="161">
        <v>43847</v>
      </c>
      <c r="X14" s="161">
        <v>43880</v>
      </c>
      <c r="Y14" s="161">
        <v>43908</v>
      </c>
      <c r="Z14" s="161" t="s">
        <v>101</v>
      </c>
      <c r="AA14" s="161">
        <v>43970</v>
      </c>
      <c r="AB14" s="161">
        <v>43999</v>
      </c>
      <c r="AC14" s="161">
        <v>44083</v>
      </c>
      <c r="AD14" s="161">
        <v>44123</v>
      </c>
      <c r="AE14" s="161">
        <v>44153</v>
      </c>
      <c r="AF14" s="161">
        <v>44182</v>
      </c>
    </row>
    <row r="15" spans="1:32" x14ac:dyDescent="0.3">
      <c r="A15" s="98">
        <v>14</v>
      </c>
      <c r="B15" s="161" t="s">
        <v>15354</v>
      </c>
      <c r="C15" s="161">
        <v>43151</v>
      </c>
      <c r="D15" s="161">
        <v>43179</v>
      </c>
      <c r="E15" s="161">
        <v>43209</v>
      </c>
      <c r="F15" s="161">
        <v>43238</v>
      </c>
      <c r="G15" s="161">
        <v>43271</v>
      </c>
      <c r="H15" s="161" t="s">
        <v>95</v>
      </c>
      <c r="I15" s="161">
        <v>43356</v>
      </c>
      <c r="J15" s="161">
        <v>43391</v>
      </c>
      <c r="K15" s="161">
        <v>43424</v>
      </c>
      <c r="L15" s="161">
        <v>43454</v>
      </c>
      <c r="M15" s="161">
        <v>43483</v>
      </c>
      <c r="N15" s="161">
        <v>43516</v>
      </c>
      <c r="O15" s="161">
        <v>43544</v>
      </c>
      <c r="P15" s="161" t="s">
        <v>101</v>
      </c>
      <c r="Q15" s="161">
        <v>43605</v>
      </c>
      <c r="R15" s="161">
        <v>43636</v>
      </c>
      <c r="S15" s="161">
        <v>43720</v>
      </c>
      <c r="T15" s="161">
        <v>43756</v>
      </c>
      <c r="U15" s="161">
        <v>43789</v>
      </c>
      <c r="V15" s="161">
        <v>43818</v>
      </c>
      <c r="W15" s="161">
        <v>43850</v>
      </c>
      <c r="X15" s="161" t="s">
        <v>101</v>
      </c>
      <c r="Y15" s="161">
        <v>43909</v>
      </c>
      <c r="Z15" s="161">
        <v>43941</v>
      </c>
      <c r="AA15" s="161">
        <v>43971</v>
      </c>
      <c r="AB15" s="161">
        <v>44000</v>
      </c>
      <c r="AC15" s="161">
        <v>44084</v>
      </c>
      <c r="AD15" s="161">
        <v>44124</v>
      </c>
      <c r="AE15" s="161">
        <v>44154</v>
      </c>
      <c r="AF15" s="161">
        <v>44183</v>
      </c>
    </row>
    <row r="16" spans="1:32" x14ac:dyDescent="0.3">
      <c r="A16" s="98">
        <v>15</v>
      </c>
      <c r="B16" s="161" t="s">
        <v>15354</v>
      </c>
      <c r="C16" s="161">
        <v>43152</v>
      </c>
      <c r="D16" s="161">
        <v>43180</v>
      </c>
      <c r="E16" s="161">
        <v>43210</v>
      </c>
      <c r="F16" s="161">
        <v>43241</v>
      </c>
      <c r="G16" s="161">
        <v>43272</v>
      </c>
      <c r="H16" s="161" t="s">
        <v>95</v>
      </c>
      <c r="I16" s="161">
        <v>43357</v>
      </c>
      <c r="J16" s="161">
        <v>43392</v>
      </c>
      <c r="K16" s="161">
        <v>43425</v>
      </c>
      <c r="L16" s="161">
        <v>43455</v>
      </c>
      <c r="M16" s="161">
        <v>43486</v>
      </c>
      <c r="N16" s="161" t="s">
        <v>101</v>
      </c>
      <c r="O16" s="161">
        <v>43545</v>
      </c>
      <c r="P16" s="161" t="s">
        <v>101</v>
      </c>
      <c r="Q16" s="161">
        <v>43606</v>
      </c>
      <c r="R16" s="161">
        <v>43637</v>
      </c>
      <c r="S16" s="161">
        <v>43721</v>
      </c>
      <c r="T16" s="161">
        <v>43759</v>
      </c>
      <c r="U16" s="161">
        <v>43790</v>
      </c>
      <c r="V16" s="161">
        <v>43819</v>
      </c>
      <c r="W16" s="161">
        <v>43851</v>
      </c>
      <c r="X16" s="161" t="s">
        <v>101</v>
      </c>
      <c r="Y16" s="161">
        <v>43910</v>
      </c>
      <c r="Z16" s="161">
        <v>43942</v>
      </c>
      <c r="AA16" s="161">
        <v>43972</v>
      </c>
      <c r="AB16" s="161">
        <v>44001</v>
      </c>
      <c r="AC16" s="161">
        <v>44085</v>
      </c>
      <c r="AD16" s="161">
        <v>44125</v>
      </c>
      <c r="AE16" s="161">
        <v>44155</v>
      </c>
      <c r="AF16" s="161">
        <v>44186</v>
      </c>
    </row>
    <row r="17" spans="1:32" x14ac:dyDescent="0.3">
      <c r="A17" s="98">
        <v>16</v>
      </c>
      <c r="B17" s="161" t="s">
        <v>15354</v>
      </c>
      <c r="C17" s="161">
        <v>43153</v>
      </c>
      <c r="D17" s="161">
        <v>43181</v>
      </c>
      <c r="E17" s="161">
        <v>43213</v>
      </c>
      <c r="F17" s="161">
        <v>43242</v>
      </c>
      <c r="G17" s="161">
        <v>43273</v>
      </c>
      <c r="H17" s="161" t="s">
        <v>95</v>
      </c>
      <c r="I17" s="161">
        <v>43360</v>
      </c>
      <c r="J17" s="161">
        <v>43395</v>
      </c>
      <c r="K17" s="161">
        <v>43426</v>
      </c>
      <c r="L17" s="161" t="s">
        <v>101</v>
      </c>
      <c r="M17" s="161">
        <v>43487</v>
      </c>
      <c r="N17" s="161" t="s">
        <v>101</v>
      </c>
      <c r="O17" s="161">
        <v>43546</v>
      </c>
      <c r="P17" s="161" t="s">
        <v>101</v>
      </c>
      <c r="Q17" s="161">
        <v>43607</v>
      </c>
      <c r="R17" s="161">
        <v>43640</v>
      </c>
      <c r="S17" s="161">
        <v>43724</v>
      </c>
      <c r="T17" s="161">
        <v>43760</v>
      </c>
      <c r="U17" s="161">
        <v>43791</v>
      </c>
      <c r="V17" s="161" t="s">
        <v>101</v>
      </c>
      <c r="W17" s="161">
        <v>43852</v>
      </c>
      <c r="X17" s="161">
        <v>43885</v>
      </c>
      <c r="Y17" s="161">
        <v>43913</v>
      </c>
      <c r="Z17" s="161">
        <v>43943</v>
      </c>
      <c r="AA17" s="161">
        <v>43973</v>
      </c>
      <c r="AB17" s="161">
        <v>44004</v>
      </c>
      <c r="AC17" s="161">
        <v>44088</v>
      </c>
      <c r="AD17" s="161">
        <v>44126</v>
      </c>
      <c r="AE17" s="161">
        <v>44158</v>
      </c>
      <c r="AF17" s="161">
        <v>44187</v>
      </c>
    </row>
    <row r="18" spans="1:32" x14ac:dyDescent="0.3">
      <c r="A18" s="98">
        <v>17</v>
      </c>
      <c r="B18" s="161" t="s">
        <v>15354</v>
      </c>
      <c r="C18" s="161">
        <v>43154</v>
      </c>
      <c r="D18" s="161">
        <v>43182</v>
      </c>
      <c r="E18" s="161">
        <v>43214</v>
      </c>
      <c r="F18" s="161">
        <v>43243</v>
      </c>
      <c r="G18" s="161">
        <v>43276</v>
      </c>
      <c r="H18" s="161" t="s">
        <v>95</v>
      </c>
      <c r="I18" s="161">
        <v>43361</v>
      </c>
      <c r="J18" s="161">
        <v>43396</v>
      </c>
      <c r="K18" s="161">
        <v>43427</v>
      </c>
      <c r="L18" s="161" t="s">
        <v>101</v>
      </c>
      <c r="M18" s="161">
        <v>43488</v>
      </c>
      <c r="N18" s="161">
        <v>43521</v>
      </c>
      <c r="O18" s="161">
        <v>43549</v>
      </c>
      <c r="P18" s="161" t="s">
        <v>101</v>
      </c>
      <c r="Q18" s="161">
        <v>43608</v>
      </c>
      <c r="R18" s="161">
        <v>43641</v>
      </c>
      <c r="S18" s="161">
        <v>43725</v>
      </c>
      <c r="T18" s="161">
        <v>43761</v>
      </c>
      <c r="U18" s="161">
        <v>43794</v>
      </c>
      <c r="V18" s="161" t="s">
        <v>101</v>
      </c>
      <c r="W18" s="161">
        <v>43853</v>
      </c>
      <c r="X18" s="161">
        <v>43886</v>
      </c>
      <c r="Y18" s="161">
        <v>43914</v>
      </c>
      <c r="Z18" s="161">
        <v>43944</v>
      </c>
      <c r="AA18" s="161">
        <v>43976</v>
      </c>
      <c r="AB18" s="161">
        <v>44005</v>
      </c>
      <c r="AC18" s="161">
        <v>44089</v>
      </c>
      <c r="AD18" s="161">
        <v>44127</v>
      </c>
      <c r="AE18" s="161">
        <v>44159</v>
      </c>
      <c r="AF18" s="161">
        <v>44188</v>
      </c>
    </row>
    <row r="19" spans="1:32" x14ac:dyDescent="0.3">
      <c r="A19" s="98">
        <v>18</v>
      </c>
      <c r="B19" s="161" t="s">
        <v>15354</v>
      </c>
      <c r="C19" s="161">
        <v>43157</v>
      </c>
      <c r="D19" s="161">
        <v>43185</v>
      </c>
      <c r="E19" s="161">
        <v>43215</v>
      </c>
      <c r="F19" s="161">
        <v>43244</v>
      </c>
      <c r="G19" s="161">
        <v>43277</v>
      </c>
      <c r="H19" s="161" t="s">
        <v>95</v>
      </c>
      <c r="I19" s="161">
        <v>43362</v>
      </c>
      <c r="J19" s="161">
        <v>43397</v>
      </c>
      <c r="K19" s="161">
        <v>43430</v>
      </c>
      <c r="L19" s="161" t="s">
        <v>101</v>
      </c>
      <c r="M19" s="161">
        <v>43489</v>
      </c>
      <c r="N19" s="161">
        <v>43522</v>
      </c>
      <c r="O19" s="161">
        <v>43550</v>
      </c>
      <c r="P19" s="161" t="s">
        <v>101</v>
      </c>
      <c r="Q19" s="161">
        <v>43609</v>
      </c>
      <c r="R19" s="161">
        <v>43642</v>
      </c>
      <c r="S19" s="161">
        <v>43726</v>
      </c>
      <c r="T19" s="161">
        <v>43762</v>
      </c>
      <c r="U19" s="161">
        <v>43795</v>
      </c>
      <c r="V19" s="161" t="s">
        <v>101</v>
      </c>
      <c r="W19" s="161">
        <v>43854</v>
      </c>
      <c r="X19" s="161">
        <v>43887</v>
      </c>
      <c r="Y19" s="161">
        <v>43915</v>
      </c>
      <c r="Z19" s="161">
        <v>43945</v>
      </c>
      <c r="AA19" s="161">
        <v>43977</v>
      </c>
      <c r="AB19" s="161">
        <v>44006</v>
      </c>
      <c r="AC19" s="161">
        <v>44090</v>
      </c>
      <c r="AD19" s="161" t="s">
        <v>101</v>
      </c>
      <c r="AE19" s="161">
        <v>44160</v>
      </c>
      <c r="AF19" s="161" t="s">
        <v>101</v>
      </c>
    </row>
    <row r="20" spans="1:32" x14ac:dyDescent="0.3">
      <c r="A20" s="98">
        <v>19</v>
      </c>
      <c r="B20" s="161" t="s">
        <v>15354</v>
      </c>
      <c r="C20" s="161">
        <v>43158</v>
      </c>
      <c r="D20" s="161">
        <v>43186</v>
      </c>
      <c r="E20" s="161">
        <v>43216</v>
      </c>
      <c r="F20" s="161">
        <v>43245</v>
      </c>
      <c r="G20" s="161">
        <v>43278</v>
      </c>
      <c r="H20" s="161" t="s">
        <v>95</v>
      </c>
      <c r="I20" s="161">
        <v>43363</v>
      </c>
      <c r="J20" s="161">
        <v>43398</v>
      </c>
      <c r="K20" s="161">
        <v>43431</v>
      </c>
      <c r="L20" s="161" t="s">
        <v>101</v>
      </c>
      <c r="M20" s="161">
        <v>43490</v>
      </c>
      <c r="N20" s="161">
        <v>43523</v>
      </c>
      <c r="O20" s="161">
        <v>43551</v>
      </c>
      <c r="P20" s="161" t="s">
        <v>101</v>
      </c>
      <c r="Q20" s="161">
        <v>43612</v>
      </c>
      <c r="R20" s="161">
        <v>43643</v>
      </c>
      <c r="S20" s="161">
        <v>43727</v>
      </c>
      <c r="T20" s="161">
        <v>43763</v>
      </c>
      <c r="U20" s="161">
        <v>43796</v>
      </c>
      <c r="V20" s="161" t="s">
        <v>101</v>
      </c>
      <c r="W20" s="161">
        <v>43857</v>
      </c>
      <c r="X20" s="161">
        <v>43888</v>
      </c>
      <c r="Y20" s="161">
        <v>43916</v>
      </c>
      <c r="Z20" s="161">
        <v>43948</v>
      </c>
      <c r="AA20" s="161">
        <v>43978</v>
      </c>
      <c r="AB20" s="161">
        <v>44007</v>
      </c>
      <c r="AC20" s="161">
        <v>44091</v>
      </c>
      <c r="AD20" s="161" t="s">
        <v>101</v>
      </c>
      <c r="AE20" s="161">
        <v>44161</v>
      </c>
      <c r="AF20" s="161" t="s">
        <v>101</v>
      </c>
    </row>
    <row r="21" spans="1:32" x14ac:dyDescent="0.3">
      <c r="A21" s="98">
        <v>20</v>
      </c>
      <c r="B21" s="161" t="s">
        <v>15354</v>
      </c>
      <c r="C21" s="161">
        <v>43159</v>
      </c>
      <c r="D21" s="161">
        <v>43187</v>
      </c>
      <c r="E21" s="161">
        <v>43217</v>
      </c>
      <c r="F21" s="161">
        <v>43248</v>
      </c>
      <c r="G21" s="161">
        <v>43279</v>
      </c>
      <c r="H21" s="161" t="s">
        <v>95</v>
      </c>
      <c r="I21" s="161">
        <v>43364</v>
      </c>
      <c r="J21" s="161">
        <v>43399</v>
      </c>
      <c r="K21" s="161">
        <v>43432</v>
      </c>
      <c r="L21" s="161" t="s">
        <v>101</v>
      </c>
      <c r="M21" s="161">
        <v>43493</v>
      </c>
      <c r="N21" s="161">
        <v>43524</v>
      </c>
      <c r="O21" s="161">
        <v>43552</v>
      </c>
      <c r="P21" s="161" t="s">
        <v>101</v>
      </c>
      <c r="Q21" s="161">
        <v>43613</v>
      </c>
      <c r="R21" s="161">
        <v>43644</v>
      </c>
      <c r="S21" s="161">
        <v>43728</v>
      </c>
      <c r="T21" s="161" t="s">
        <v>101</v>
      </c>
      <c r="U21" s="161">
        <v>43797</v>
      </c>
      <c r="V21" s="161" t="s">
        <v>101</v>
      </c>
      <c r="W21" s="161">
        <v>43858</v>
      </c>
      <c r="X21" s="161">
        <v>43889</v>
      </c>
      <c r="Y21" s="161">
        <v>43917</v>
      </c>
      <c r="Z21" s="161">
        <v>43949</v>
      </c>
      <c r="AA21" s="161">
        <v>43979</v>
      </c>
      <c r="AB21" s="161">
        <v>44008</v>
      </c>
      <c r="AC21" s="161">
        <v>44092</v>
      </c>
      <c r="AD21" s="161" t="s">
        <v>101</v>
      </c>
      <c r="AE21" s="161">
        <v>44162</v>
      </c>
      <c r="AF21" s="161" t="s">
        <v>101</v>
      </c>
    </row>
    <row r="22" spans="1:32" x14ac:dyDescent="0.3">
      <c r="A22" s="98">
        <v>21</v>
      </c>
      <c r="B22" s="161" t="s">
        <v>15354</v>
      </c>
      <c r="C22" s="161" t="s">
        <v>95</v>
      </c>
      <c r="D22" s="161" t="s">
        <v>101</v>
      </c>
      <c r="E22" s="161">
        <v>43220</v>
      </c>
      <c r="F22" s="161">
        <v>43249</v>
      </c>
      <c r="G22" s="161">
        <v>43280</v>
      </c>
      <c r="H22" s="161" t="s">
        <v>95</v>
      </c>
      <c r="I22" s="161">
        <v>43367</v>
      </c>
      <c r="J22" s="161" t="s">
        <v>101</v>
      </c>
      <c r="K22" s="161">
        <v>43433</v>
      </c>
      <c r="L22" s="161" t="s">
        <v>101</v>
      </c>
      <c r="M22" s="161">
        <v>43494</v>
      </c>
      <c r="N22" s="161" t="s">
        <v>95</v>
      </c>
      <c r="O22" s="161">
        <v>43553</v>
      </c>
      <c r="P22" s="161">
        <v>43584</v>
      </c>
      <c r="Q22" s="161">
        <v>43614</v>
      </c>
      <c r="R22" s="161" t="s">
        <v>95</v>
      </c>
      <c r="S22" s="161">
        <v>43731</v>
      </c>
      <c r="T22" s="161" t="s">
        <v>101</v>
      </c>
      <c r="U22" s="161">
        <v>43798</v>
      </c>
      <c r="V22" s="161" t="s">
        <v>101</v>
      </c>
      <c r="W22" s="161">
        <v>43859</v>
      </c>
      <c r="X22" s="161" t="s">
        <v>95</v>
      </c>
      <c r="Y22" s="161">
        <v>43920</v>
      </c>
      <c r="Z22" s="161">
        <v>43950</v>
      </c>
      <c r="AA22" s="161">
        <v>43980</v>
      </c>
      <c r="AB22" s="161">
        <v>44011</v>
      </c>
      <c r="AC22" s="161">
        <v>44095</v>
      </c>
      <c r="AD22" s="161" t="s">
        <v>101</v>
      </c>
      <c r="AE22" s="161">
        <v>44165</v>
      </c>
      <c r="AF22" s="161" t="s">
        <v>101</v>
      </c>
    </row>
    <row r="23" spans="1:32" x14ac:dyDescent="0.3">
      <c r="A23" s="98">
        <v>22</v>
      </c>
      <c r="B23" s="161" t="s">
        <v>15354</v>
      </c>
      <c r="C23" s="161" t="s">
        <v>95</v>
      </c>
      <c r="D23" s="161" t="s">
        <v>101</v>
      </c>
      <c r="E23" s="161" t="s">
        <v>95</v>
      </c>
      <c r="F23" s="161">
        <v>43250</v>
      </c>
      <c r="G23" s="161" t="s">
        <v>95</v>
      </c>
      <c r="H23" s="161" t="s">
        <v>95</v>
      </c>
      <c r="I23" s="161">
        <v>43368</v>
      </c>
      <c r="J23" s="161" t="s">
        <v>101</v>
      </c>
      <c r="K23" s="161">
        <v>43434</v>
      </c>
      <c r="L23" s="161" t="s">
        <v>101</v>
      </c>
      <c r="M23" s="161">
        <v>43495</v>
      </c>
      <c r="N23" s="161" t="s">
        <v>95</v>
      </c>
      <c r="O23" s="161" t="s">
        <v>95</v>
      </c>
      <c r="P23" s="161">
        <v>43585</v>
      </c>
      <c r="Q23" s="161">
        <v>43615</v>
      </c>
      <c r="R23" s="161" t="s">
        <v>95</v>
      </c>
      <c r="S23" s="161">
        <v>43732</v>
      </c>
      <c r="T23" s="161" t="s">
        <v>101</v>
      </c>
      <c r="U23" s="161" t="s">
        <v>95</v>
      </c>
      <c r="V23" s="161" t="s">
        <v>101</v>
      </c>
      <c r="W23" s="161">
        <v>43860</v>
      </c>
      <c r="X23" s="161" t="s">
        <v>95</v>
      </c>
      <c r="Y23" s="161">
        <v>43921</v>
      </c>
      <c r="Z23" s="161">
        <v>43951</v>
      </c>
      <c r="AA23" s="161" t="s">
        <v>95</v>
      </c>
      <c r="AB23" s="161">
        <v>44012</v>
      </c>
      <c r="AC23" s="161">
        <v>44096</v>
      </c>
      <c r="AD23" s="161" t="s">
        <v>101</v>
      </c>
      <c r="AE23" s="161" t="s">
        <v>95</v>
      </c>
      <c r="AF23" s="161" t="s">
        <v>101</v>
      </c>
    </row>
    <row r="24" spans="1:32" x14ac:dyDescent="0.3">
      <c r="A24" s="98">
        <v>23</v>
      </c>
      <c r="B24" s="161" t="s">
        <v>15354</v>
      </c>
      <c r="C24" s="161" t="s">
        <v>95</v>
      </c>
      <c r="D24" s="161" t="s">
        <v>95</v>
      </c>
      <c r="E24" s="161" t="s">
        <v>95</v>
      </c>
      <c r="F24" s="161">
        <v>43251</v>
      </c>
      <c r="G24" s="161" t="s">
        <v>95</v>
      </c>
      <c r="H24" s="161" t="s">
        <v>95</v>
      </c>
      <c r="I24" s="161">
        <v>43369</v>
      </c>
      <c r="J24" s="161" t="s">
        <v>101</v>
      </c>
      <c r="K24" s="161" t="s">
        <v>95</v>
      </c>
      <c r="L24" s="161" t="s">
        <v>101</v>
      </c>
      <c r="M24" s="161">
        <v>43496</v>
      </c>
      <c r="N24" s="161" t="s">
        <v>95</v>
      </c>
      <c r="O24" s="161" t="s">
        <v>95</v>
      </c>
      <c r="P24" s="161" t="s">
        <v>95</v>
      </c>
      <c r="Q24" s="161">
        <v>43616</v>
      </c>
      <c r="R24" s="161" t="s">
        <v>95</v>
      </c>
      <c r="S24" s="161">
        <v>43733</v>
      </c>
      <c r="T24" s="161" t="s">
        <v>101</v>
      </c>
      <c r="U24" s="161" t="s">
        <v>95</v>
      </c>
      <c r="V24" s="161" t="s">
        <v>95</v>
      </c>
      <c r="W24" s="161">
        <v>43861</v>
      </c>
      <c r="X24" s="161" t="s">
        <v>95</v>
      </c>
      <c r="Y24" s="161" t="s">
        <v>95</v>
      </c>
      <c r="Z24" s="161" t="s">
        <v>95</v>
      </c>
      <c r="AA24" s="161" t="s">
        <v>95</v>
      </c>
      <c r="AB24" s="161" t="s">
        <v>95</v>
      </c>
      <c r="AC24" s="161">
        <v>44097</v>
      </c>
      <c r="AD24" s="161" t="s">
        <v>95</v>
      </c>
      <c r="AE24" s="161" t="s">
        <v>95</v>
      </c>
      <c r="AF24" s="161" t="s">
        <v>101</v>
      </c>
    </row>
    <row r="25" spans="1:32" x14ac:dyDescent="0.3">
      <c r="A25" s="98">
        <v>24</v>
      </c>
      <c r="B25" s="161" t="s">
        <v>95</v>
      </c>
      <c r="C25" s="161" t="s">
        <v>95</v>
      </c>
      <c r="D25" s="161" t="s">
        <v>95</v>
      </c>
      <c r="E25" s="161" t="s">
        <v>95</v>
      </c>
      <c r="F25" s="161" t="s">
        <v>95</v>
      </c>
      <c r="G25" s="161" t="s">
        <v>95</v>
      </c>
      <c r="H25" s="161" t="s">
        <v>95</v>
      </c>
      <c r="I25" s="161">
        <v>43370</v>
      </c>
      <c r="J25" s="161" t="s">
        <v>95</v>
      </c>
      <c r="K25" s="161" t="s">
        <v>95</v>
      </c>
      <c r="L25" s="161" t="s">
        <v>95</v>
      </c>
      <c r="M25" s="161" t="s">
        <v>95</v>
      </c>
      <c r="N25" s="161" t="s">
        <v>95</v>
      </c>
      <c r="O25" s="161" t="s">
        <v>95</v>
      </c>
      <c r="P25" s="161" t="s">
        <v>95</v>
      </c>
      <c r="Q25" s="161" t="s">
        <v>95</v>
      </c>
      <c r="R25" s="161" t="s">
        <v>95</v>
      </c>
      <c r="S25" s="161">
        <v>43734</v>
      </c>
      <c r="T25" s="161" t="s">
        <v>95</v>
      </c>
      <c r="U25" s="161" t="s">
        <v>95</v>
      </c>
      <c r="V25" s="161" t="s">
        <v>95</v>
      </c>
      <c r="W25" s="161" t="s">
        <v>95</v>
      </c>
      <c r="X25" s="161" t="s">
        <v>95</v>
      </c>
      <c r="Y25" s="161" t="s">
        <v>95</v>
      </c>
      <c r="Z25" s="161" t="s">
        <v>95</v>
      </c>
      <c r="AA25" s="161" t="s">
        <v>95</v>
      </c>
      <c r="AB25" s="161" t="s">
        <v>95</v>
      </c>
      <c r="AC25" s="161">
        <v>44098</v>
      </c>
      <c r="AD25" s="161" t="s">
        <v>95</v>
      </c>
      <c r="AE25" s="161" t="s">
        <v>95</v>
      </c>
      <c r="AF25" s="161" t="s">
        <v>95</v>
      </c>
    </row>
    <row r="26" spans="1:32" x14ac:dyDescent="0.3">
      <c r="A26" s="98">
        <v>25</v>
      </c>
      <c r="B26" s="161" t="s">
        <v>95</v>
      </c>
      <c r="C26" s="161" t="s">
        <v>95</v>
      </c>
      <c r="D26" s="161" t="s">
        <v>95</v>
      </c>
      <c r="E26" s="161" t="s">
        <v>95</v>
      </c>
      <c r="F26" s="161" t="s">
        <v>95</v>
      </c>
      <c r="G26" s="161" t="s">
        <v>95</v>
      </c>
      <c r="H26" s="161" t="s">
        <v>95</v>
      </c>
      <c r="I26" s="161">
        <v>43371</v>
      </c>
      <c r="J26" s="161" t="s">
        <v>95</v>
      </c>
      <c r="K26" s="161" t="s">
        <v>95</v>
      </c>
      <c r="L26" s="161" t="s">
        <v>95</v>
      </c>
      <c r="M26" s="161" t="s">
        <v>95</v>
      </c>
      <c r="N26" s="161" t="s">
        <v>95</v>
      </c>
      <c r="O26" s="161" t="s">
        <v>95</v>
      </c>
      <c r="P26" s="161" t="s">
        <v>95</v>
      </c>
      <c r="Q26" s="161" t="s">
        <v>95</v>
      </c>
      <c r="R26" s="161" t="s">
        <v>95</v>
      </c>
      <c r="S26" s="161">
        <v>43735</v>
      </c>
      <c r="T26" s="161" t="s">
        <v>95</v>
      </c>
      <c r="U26" s="161" t="s">
        <v>95</v>
      </c>
      <c r="V26" s="161" t="s">
        <v>95</v>
      </c>
      <c r="W26" s="161" t="s">
        <v>95</v>
      </c>
      <c r="X26" s="161" t="s">
        <v>95</v>
      </c>
      <c r="Y26" s="161" t="s">
        <v>95</v>
      </c>
      <c r="Z26" s="161" t="s">
        <v>95</v>
      </c>
      <c r="AA26" s="161" t="s">
        <v>95</v>
      </c>
      <c r="AB26" s="161" t="s">
        <v>95</v>
      </c>
      <c r="AC26" s="161">
        <v>44099</v>
      </c>
      <c r="AD26" s="161" t="s">
        <v>95</v>
      </c>
      <c r="AE26" s="161" t="s">
        <v>95</v>
      </c>
      <c r="AF26" s="161" t="s">
        <v>95</v>
      </c>
    </row>
    <row r="27" spans="1:32" x14ac:dyDescent="0.3">
      <c r="A27" s="98">
        <v>26</v>
      </c>
      <c r="B27" s="161" t="s">
        <v>95</v>
      </c>
      <c r="C27" s="161" t="s">
        <v>95</v>
      </c>
      <c r="D27" s="161" t="s">
        <v>95</v>
      </c>
      <c r="E27" s="161" t="s">
        <v>95</v>
      </c>
      <c r="F27" s="161" t="s">
        <v>95</v>
      </c>
      <c r="G27" s="161" t="s">
        <v>95</v>
      </c>
      <c r="H27" s="161" t="s">
        <v>95</v>
      </c>
      <c r="I27" s="161" t="s">
        <v>95</v>
      </c>
      <c r="J27" s="161" t="s">
        <v>95</v>
      </c>
      <c r="K27" s="161" t="s">
        <v>95</v>
      </c>
      <c r="L27" s="161" t="s">
        <v>95</v>
      </c>
      <c r="M27" s="161" t="s">
        <v>95</v>
      </c>
      <c r="N27" s="161" t="s">
        <v>95</v>
      </c>
      <c r="O27" s="161" t="s">
        <v>95</v>
      </c>
      <c r="P27" s="161" t="s">
        <v>95</v>
      </c>
      <c r="Q27" s="161" t="s">
        <v>95</v>
      </c>
      <c r="R27" s="161" t="s">
        <v>95</v>
      </c>
      <c r="S27" s="161">
        <v>43738</v>
      </c>
      <c r="T27" s="161" t="s">
        <v>95</v>
      </c>
      <c r="U27" s="161" t="s">
        <v>95</v>
      </c>
      <c r="V27" s="161" t="s">
        <v>95</v>
      </c>
      <c r="W27" s="161" t="s">
        <v>95</v>
      </c>
      <c r="X27" s="161" t="s">
        <v>95</v>
      </c>
      <c r="Y27" s="161" t="s">
        <v>95</v>
      </c>
      <c r="Z27" s="161" t="s">
        <v>95</v>
      </c>
      <c r="AA27" s="161" t="s">
        <v>95</v>
      </c>
      <c r="AB27" s="161" t="s">
        <v>95</v>
      </c>
      <c r="AC27" s="161">
        <v>44102</v>
      </c>
      <c r="AD27" s="161" t="s">
        <v>95</v>
      </c>
      <c r="AE27" s="161" t="s">
        <v>95</v>
      </c>
      <c r="AF27" s="161" t="s">
        <v>95</v>
      </c>
    </row>
    <row r="28" spans="1:32" x14ac:dyDescent="0.3">
      <c r="A28" s="98">
        <v>27</v>
      </c>
      <c r="B28" s="161" t="s">
        <v>95</v>
      </c>
      <c r="C28" s="161" t="s">
        <v>95</v>
      </c>
      <c r="D28" s="161" t="s">
        <v>95</v>
      </c>
      <c r="E28" s="161" t="s">
        <v>95</v>
      </c>
      <c r="F28" s="161" t="s">
        <v>95</v>
      </c>
      <c r="G28" s="161" t="s">
        <v>95</v>
      </c>
      <c r="H28" s="161" t="s">
        <v>95</v>
      </c>
      <c r="I28" s="161" t="s">
        <v>95</v>
      </c>
      <c r="J28" s="161" t="s">
        <v>95</v>
      </c>
      <c r="K28" s="161" t="s">
        <v>95</v>
      </c>
      <c r="L28" s="161" t="s">
        <v>95</v>
      </c>
      <c r="M28" s="161" t="s">
        <v>95</v>
      </c>
      <c r="N28" s="161" t="s">
        <v>95</v>
      </c>
      <c r="O28" s="161" t="s">
        <v>95</v>
      </c>
      <c r="P28" s="161" t="s">
        <v>95</v>
      </c>
      <c r="Q28" s="161" t="s">
        <v>95</v>
      </c>
      <c r="R28" s="161" t="s">
        <v>95</v>
      </c>
      <c r="S28" s="161" t="s">
        <v>95</v>
      </c>
      <c r="T28" s="161" t="s">
        <v>95</v>
      </c>
      <c r="U28" s="161" t="s">
        <v>95</v>
      </c>
      <c r="V28" s="161" t="s">
        <v>95</v>
      </c>
      <c r="W28" s="161" t="s">
        <v>95</v>
      </c>
      <c r="X28" s="161" t="s">
        <v>95</v>
      </c>
      <c r="Y28" s="161" t="s">
        <v>95</v>
      </c>
      <c r="Z28" s="161" t="s">
        <v>95</v>
      </c>
      <c r="AA28" s="161" t="s">
        <v>95</v>
      </c>
      <c r="AB28" s="161" t="s">
        <v>95</v>
      </c>
      <c r="AC28" s="161">
        <v>44103</v>
      </c>
      <c r="AD28" s="161" t="s">
        <v>95</v>
      </c>
      <c r="AE28" s="161" t="s">
        <v>95</v>
      </c>
      <c r="AF28" s="161" t="s">
        <v>95</v>
      </c>
    </row>
    <row r="29" spans="1:32" x14ac:dyDescent="0.3">
      <c r="A29" s="98">
        <v>28</v>
      </c>
      <c r="B29" s="161" t="s">
        <v>95</v>
      </c>
      <c r="C29" s="161" t="s">
        <v>95</v>
      </c>
      <c r="D29" s="161" t="s">
        <v>95</v>
      </c>
      <c r="E29" s="161" t="s">
        <v>95</v>
      </c>
      <c r="F29" s="161" t="s">
        <v>95</v>
      </c>
      <c r="G29" s="161" t="s">
        <v>95</v>
      </c>
      <c r="H29" s="161" t="s">
        <v>95</v>
      </c>
      <c r="I29" s="161" t="s">
        <v>95</v>
      </c>
      <c r="J29" s="161" t="s">
        <v>95</v>
      </c>
      <c r="K29" s="161" t="s">
        <v>95</v>
      </c>
      <c r="L29" s="161" t="s">
        <v>95</v>
      </c>
      <c r="M29" s="161" t="s">
        <v>95</v>
      </c>
      <c r="N29" s="161" t="s">
        <v>95</v>
      </c>
      <c r="O29" s="161" t="s">
        <v>95</v>
      </c>
      <c r="P29" s="161" t="s">
        <v>95</v>
      </c>
      <c r="Q29" s="161" t="s">
        <v>95</v>
      </c>
      <c r="R29" s="161" t="s">
        <v>95</v>
      </c>
      <c r="S29" s="161" t="s">
        <v>95</v>
      </c>
      <c r="T29" s="161" t="s">
        <v>95</v>
      </c>
      <c r="U29" s="161" t="s">
        <v>95</v>
      </c>
      <c r="V29" s="161" t="s">
        <v>95</v>
      </c>
      <c r="W29" s="161" t="s">
        <v>95</v>
      </c>
      <c r="X29" s="161" t="s">
        <v>95</v>
      </c>
      <c r="Y29" s="161" t="s">
        <v>95</v>
      </c>
      <c r="Z29" s="161" t="s">
        <v>95</v>
      </c>
      <c r="AA29" s="161" t="s">
        <v>95</v>
      </c>
      <c r="AB29" s="161" t="s">
        <v>95</v>
      </c>
      <c r="AC29" s="161">
        <v>44104</v>
      </c>
      <c r="AD29" s="161" t="s">
        <v>95</v>
      </c>
      <c r="AE29" s="161" t="s">
        <v>95</v>
      </c>
      <c r="AF29" s="161" t="s">
        <v>95</v>
      </c>
    </row>
    <row r="30" spans="1:32" x14ac:dyDescent="0.3">
      <c r="A30" s="98"/>
    </row>
    <row r="31" spans="1:32" x14ac:dyDescent="0.3">
      <c r="A31" s="98"/>
    </row>
    <row r="32" spans="1:32" x14ac:dyDescent="0.3">
      <c r="A32" s="98"/>
    </row>
    <row r="33" spans="1:1" x14ac:dyDescent="0.3">
      <c r="A33" s="98"/>
    </row>
    <row r="34" spans="1:1" x14ac:dyDescent="0.3">
      <c r="A34" s="98"/>
    </row>
    <row r="35" spans="1:1" x14ac:dyDescent="0.3">
      <c r="A35" s="98"/>
    </row>
    <row r="36" spans="1:1" x14ac:dyDescent="0.3">
      <c r="A36" s="98"/>
    </row>
    <row r="37" spans="1:1" x14ac:dyDescent="0.3">
      <c r="A37" s="98"/>
    </row>
    <row r="38" spans="1:1" x14ac:dyDescent="0.3">
      <c r="A38" s="98"/>
    </row>
    <row r="39" spans="1:1" x14ac:dyDescent="0.3">
      <c r="A39" s="98"/>
    </row>
    <row r="40" spans="1:1" x14ac:dyDescent="0.3">
      <c r="A40" s="98"/>
    </row>
    <row r="41" spans="1:1" x14ac:dyDescent="0.3">
      <c r="A41" s="98"/>
    </row>
    <row r="42" spans="1:1" x14ac:dyDescent="0.3">
      <c r="A42" s="98"/>
    </row>
    <row r="43" spans="1:1" x14ac:dyDescent="0.3">
      <c r="A43" s="98"/>
    </row>
    <row r="44" spans="1:1" x14ac:dyDescent="0.3">
      <c r="A44" s="98"/>
    </row>
    <row r="45" spans="1:1" x14ac:dyDescent="0.3">
      <c r="A45" s="98"/>
    </row>
    <row r="46" spans="1:1" x14ac:dyDescent="0.3">
      <c r="A46" s="98"/>
    </row>
    <row r="47" spans="1:1" x14ac:dyDescent="0.3">
      <c r="A47" s="98"/>
    </row>
    <row r="48" spans="1:1" x14ac:dyDescent="0.3">
      <c r="A48" s="98"/>
    </row>
    <row r="50" spans="1:1" x14ac:dyDescent="0.3">
      <c r="A50" s="97"/>
    </row>
    <row r="51" spans="1:1" x14ac:dyDescent="0.3">
      <c r="A51" s="98"/>
    </row>
    <row r="52" spans="1:1" x14ac:dyDescent="0.3">
      <c r="A52" s="98"/>
    </row>
    <row r="53" spans="1:1" x14ac:dyDescent="0.3">
      <c r="A53" s="98"/>
    </row>
    <row r="54" spans="1:1" x14ac:dyDescent="0.3">
      <c r="A54" s="98"/>
    </row>
    <row r="55" spans="1:1" x14ac:dyDescent="0.3">
      <c r="A55" s="98"/>
    </row>
    <row r="56" spans="1:1" x14ac:dyDescent="0.3">
      <c r="A56" s="98"/>
    </row>
    <row r="57" spans="1:1" x14ac:dyDescent="0.3">
      <c r="A57" s="98"/>
    </row>
    <row r="58" spans="1:1" x14ac:dyDescent="0.3">
      <c r="A58" s="98"/>
    </row>
    <row r="59" spans="1:1" x14ac:dyDescent="0.3">
      <c r="A59" s="98"/>
    </row>
    <row r="60" spans="1:1" x14ac:dyDescent="0.3">
      <c r="A60" s="98"/>
    </row>
    <row r="61" spans="1:1" x14ac:dyDescent="0.3">
      <c r="A61" s="98"/>
    </row>
    <row r="62" spans="1:1" x14ac:dyDescent="0.3">
      <c r="A62" s="98"/>
    </row>
    <row r="63" spans="1:1" x14ac:dyDescent="0.3">
      <c r="A63" s="98"/>
    </row>
    <row r="64" spans="1:1" x14ac:dyDescent="0.3">
      <c r="A64" s="98"/>
    </row>
    <row r="65" spans="1:1" x14ac:dyDescent="0.3">
      <c r="A65" s="98"/>
    </row>
    <row r="66" spans="1:1" x14ac:dyDescent="0.3">
      <c r="A66" s="98"/>
    </row>
    <row r="67" spans="1:1" x14ac:dyDescent="0.3">
      <c r="A67" s="98"/>
    </row>
    <row r="68" spans="1:1" x14ac:dyDescent="0.3">
      <c r="A68" s="98"/>
    </row>
    <row r="69" spans="1:1" x14ac:dyDescent="0.3">
      <c r="A69" s="98"/>
    </row>
    <row r="70" spans="1:1" x14ac:dyDescent="0.3">
      <c r="A70" s="98"/>
    </row>
    <row r="71" spans="1:1" x14ac:dyDescent="0.3">
      <c r="A71" s="98"/>
    </row>
    <row r="72" spans="1:1" x14ac:dyDescent="0.3">
      <c r="A72" s="98"/>
    </row>
    <row r="73" spans="1:1" x14ac:dyDescent="0.3">
      <c r="A73" s="98"/>
    </row>
    <row r="74" spans="1:1" x14ac:dyDescent="0.3">
      <c r="A74" s="97"/>
    </row>
    <row r="76" spans="1:1" x14ac:dyDescent="0.3">
      <c r="A76" s="97"/>
    </row>
    <row r="77" spans="1:1" x14ac:dyDescent="0.3">
      <c r="A77" s="98">
        <v>2018</v>
      </c>
    </row>
    <row r="78" spans="1:1" x14ac:dyDescent="0.3">
      <c r="A78" s="98">
        <v>2018</v>
      </c>
    </row>
    <row r="79" spans="1:1" x14ac:dyDescent="0.3">
      <c r="A79" s="98">
        <v>2018</v>
      </c>
    </row>
    <row r="80" spans="1:1" x14ac:dyDescent="0.3">
      <c r="A80" s="98">
        <v>2018</v>
      </c>
    </row>
    <row r="81" spans="1:1" x14ac:dyDescent="0.3">
      <c r="A81" s="98">
        <v>2018</v>
      </c>
    </row>
    <row r="82" spans="1:1" x14ac:dyDescent="0.3">
      <c r="A82" s="98">
        <v>2018</v>
      </c>
    </row>
    <row r="83" spans="1:1" x14ac:dyDescent="0.3">
      <c r="A83" s="98">
        <v>2018</v>
      </c>
    </row>
    <row r="84" spans="1:1" x14ac:dyDescent="0.3">
      <c r="A84" s="98">
        <v>2018</v>
      </c>
    </row>
    <row r="85" spans="1:1" x14ac:dyDescent="0.3">
      <c r="A85" s="98">
        <v>2018</v>
      </c>
    </row>
    <row r="86" spans="1:1" x14ac:dyDescent="0.3">
      <c r="A86" s="98">
        <v>2018</v>
      </c>
    </row>
    <row r="87" spans="1:1" x14ac:dyDescent="0.3">
      <c r="A87" s="98">
        <v>2018</v>
      </c>
    </row>
    <row r="88" spans="1:1" x14ac:dyDescent="0.3">
      <c r="A88" s="98">
        <v>2018</v>
      </c>
    </row>
    <row r="89" spans="1:1" x14ac:dyDescent="0.3">
      <c r="A89" s="98">
        <v>2018</v>
      </c>
    </row>
    <row r="90" spans="1:1" x14ac:dyDescent="0.3">
      <c r="A90" s="98">
        <v>2018</v>
      </c>
    </row>
    <row r="91" spans="1:1" x14ac:dyDescent="0.3">
      <c r="A91" s="98">
        <v>2018</v>
      </c>
    </row>
    <row r="92" spans="1:1" x14ac:dyDescent="0.3">
      <c r="A92" s="98">
        <v>2018</v>
      </c>
    </row>
    <row r="93" spans="1:1" x14ac:dyDescent="0.3">
      <c r="A93" s="98">
        <v>2018</v>
      </c>
    </row>
    <row r="94" spans="1:1" x14ac:dyDescent="0.3">
      <c r="A94" s="98">
        <v>2018</v>
      </c>
    </row>
    <row r="95" spans="1:1" x14ac:dyDescent="0.3">
      <c r="A95" s="98">
        <v>2018</v>
      </c>
    </row>
    <row r="96" spans="1:1" x14ac:dyDescent="0.3">
      <c r="A96" s="98">
        <v>2018</v>
      </c>
    </row>
    <row r="97" spans="1:1" x14ac:dyDescent="0.3">
      <c r="A97" s="98">
        <v>2018</v>
      </c>
    </row>
    <row r="98" spans="1:1" x14ac:dyDescent="0.3">
      <c r="A98" s="98">
        <v>2018</v>
      </c>
    </row>
    <row r="99" spans="1:1" x14ac:dyDescent="0.3">
      <c r="A99" s="98">
        <v>2018</v>
      </c>
    </row>
  </sheetData>
  <sheetProtection algorithmName="SHA-512" hashValue="sFmM7djVwqwsp+Vb6xv/TDyOHQ5QVtj33/zLBpige7K5pz7Bm2qD+32rnrirP1DldDkw0AUSFQBW6sHYsLDITw==" saltValue="nbC6kx7Nyf3P5pEcRvzOxg==" spinCount="100000" sheet="1" objects="1" scenarios="1" selectLockedCells="1"/>
  <conditionalFormatting sqref="I7:I36 AF2:AF31 AE2:AE30 J2:AD31 B2:H31">
    <cfRule type="cellIs" dxfId="13" priority="5" operator="equal">
      <formula>"School Closure"</formula>
    </cfRule>
  </conditionalFormatting>
  <conditionalFormatting sqref="B2:AF29">
    <cfRule type="cellIs" dxfId="12" priority="2" operator="equal">
      <formula>"School Closed"</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workbookViewId="0">
      <selection activeCell="C3" sqref="C3"/>
    </sheetView>
  </sheetViews>
  <sheetFormatPr defaultRowHeight="14.4" x14ac:dyDescent="0.3"/>
  <cols>
    <col min="2" max="2" width="30.21875" customWidth="1"/>
    <col min="6" max="6" width="11.109375" customWidth="1"/>
  </cols>
  <sheetData>
    <row r="1" spans="1:14" ht="15" thickBot="1" x14ac:dyDescent="0.35">
      <c r="A1" s="423" t="s">
        <v>71</v>
      </c>
      <c r="B1" s="424"/>
      <c r="C1" s="424"/>
      <c r="D1" s="424"/>
      <c r="E1" s="424"/>
      <c r="F1" s="424"/>
      <c r="G1" s="425"/>
      <c r="H1" s="102"/>
      <c r="I1" s="102"/>
      <c r="J1" s="102"/>
      <c r="K1" s="102"/>
      <c r="L1" s="102"/>
    </row>
    <row r="2" spans="1:14" x14ac:dyDescent="0.3">
      <c r="A2" s="440" t="s">
        <v>72</v>
      </c>
      <c r="B2" s="441"/>
      <c r="C2" s="446">
        <f>'Travel Claim Form'!I282</f>
        <v>0</v>
      </c>
      <c r="D2" s="428" t="s">
        <v>73</v>
      </c>
      <c r="E2" s="431"/>
      <c r="F2" s="431"/>
      <c r="G2" s="432"/>
      <c r="H2" s="133"/>
      <c r="I2" s="430"/>
      <c r="J2" s="134"/>
      <c r="K2" s="134"/>
      <c r="L2" s="134"/>
    </row>
    <row r="3" spans="1:14" x14ac:dyDescent="0.3">
      <c r="A3" s="442" t="s">
        <v>74</v>
      </c>
      <c r="B3" s="443"/>
      <c r="C3" s="164"/>
      <c r="D3" s="428"/>
      <c r="E3" s="431"/>
      <c r="F3" s="431"/>
      <c r="G3" s="432"/>
      <c r="H3" s="133"/>
      <c r="I3" s="430"/>
      <c r="J3" s="134"/>
      <c r="K3" s="134"/>
      <c r="L3" s="134"/>
    </row>
    <row r="4" spans="1:14" ht="29.4" thickBot="1" x14ac:dyDescent="0.35">
      <c r="A4" s="435" t="s">
        <v>75</v>
      </c>
      <c r="B4" s="324"/>
      <c r="C4" s="156">
        <f>SUM(C2,C3)</f>
        <v>0</v>
      </c>
      <c r="D4" s="107"/>
      <c r="E4" s="108" t="s">
        <v>24</v>
      </c>
      <c r="F4" s="151">
        <f>'Travel Claim Form'!E59</f>
        <v>0</v>
      </c>
      <c r="G4" s="109" t="s">
        <v>76</v>
      </c>
      <c r="H4" s="135"/>
      <c r="I4" s="134"/>
      <c r="J4" s="134"/>
      <c r="K4" s="134"/>
      <c r="L4" s="134"/>
    </row>
    <row r="5" spans="1:14" x14ac:dyDescent="0.3">
      <c r="A5" s="106"/>
      <c r="B5" s="132"/>
      <c r="C5" s="104"/>
      <c r="D5" s="107"/>
      <c r="E5" s="428" t="s">
        <v>77</v>
      </c>
      <c r="F5" s="427"/>
      <c r="G5" s="429"/>
      <c r="H5" s="135"/>
      <c r="I5" s="134"/>
      <c r="J5" s="436" t="s">
        <v>21</v>
      </c>
      <c r="K5" s="437"/>
      <c r="L5" s="438"/>
    </row>
    <row r="6" spans="1:14" x14ac:dyDescent="0.3">
      <c r="A6" s="110"/>
      <c r="B6" s="107"/>
      <c r="C6" s="104"/>
      <c r="D6" s="107"/>
      <c r="E6" s="103"/>
      <c r="F6" s="113">
        <v>9999</v>
      </c>
      <c r="G6" s="130"/>
      <c r="H6" s="134"/>
      <c r="I6" s="134"/>
      <c r="J6" s="140" t="s">
        <v>78</v>
      </c>
      <c r="K6" s="141" t="s">
        <v>79</v>
      </c>
      <c r="L6" s="142" t="s">
        <v>80</v>
      </c>
    </row>
    <row r="7" spans="1:14" ht="21.6" x14ac:dyDescent="0.3">
      <c r="A7" s="440" t="s">
        <v>81</v>
      </c>
      <c r="B7" s="441"/>
      <c r="C7" s="107"/>
      <c r="D7" s="107"/>
      <c r="E7" s="166">
        <f>IFERROR(INDEX(Rates!$B$2:$D$4,MATCH($B$18,Rates!$A$2:$A$4,0),MATCH(F4,Rates!$B$1:$D$1,0)),0)</f>
        <v>0</v>
      </c>
      <c r="F7" s="166">
        <f>IFERROR(INDEX(Rates!$B$2:$D$4,MATCH($B$19,Rates!$A$2:$A$4,0),MATCH(F4,Rates!$B$1:$D$1,0)),0)</f>
        <v>0</v>
      </c>
      <c r="G7" s="166">
        <f>IFERROR(INDEX(Rates!$B$2:$D$4,MATCH($B$20,Rates!$A$2:$A$4,0),MATCH(F4,Rates!$B$1:$D$1,0)),0)</f>
        <v>0</v>
      </c>
      <c r="H7" s="136"/>
      <c r="I7" s="133" t="s">
        <v>82</v>
      </c>
      <c r="J7" s="166">
        <f>IFERROR(INDEX(Rates!$B$2:$D$4,MATCH($B$18,Rates!$A$2:$A$4,0),MATCH(F4,Rates!$B$1:$D$1,0)),0)</f>
        <v>0</v>
      </c>
      <c r="K7" s="166">
        <f>IFERROR(INDEX(Rates!$B$2:$D$4,MATCH($B$19,Rates!$A$2:$A$4,0),MATCH(F4,Rates!$B$1:$D$1,0)),0)</f>
        <v>0</v>
      </c>
      <c r="L7" s="166">
        <f>IFERROR(INDEX(Rates!$B$2:$D$4,MATCH($B$20,Rates!$A$2:$A$4,0),MATCH(F4,Rates!$B$1:$D$1,0)),0)</f>
        <v>0</v>
      </c>
    </row>
    <row r="8" spans="1:14" x14ac:dyDescent="0.3">
      <c r="A8" s="112"/>
      <c r="B8" s="131"/>
      <c r="C8" s="447">
        <f>'Travel Claim Form'!F286</f>
        <v>0</v>
      </c>
      <c r="D8" s="107"/>
      <c r="E8" s="115">
        <f>J8*$J$7</f>
        <v>0</v>
      </c>
      <c r="F8" s="115">
        <f>K8*$K$7</f>
        <v>0</v>
      </c>
      <c r="G8" s="116">
        <f>L8*$L$7</f>
        <v>0</v>
      </c>
      <c r="H8" s="137"/>
      <c r="I8" s="158">
        <f>SUM(C4,C8)</f>
        <v>0</v>
      </c>
      <c r="J8" s="143">
        <f>IF(OR(I8&lt;=1500,I8-C8&lt;=1500),IF(I8&lt;=1500,C8,IF(AND(I8&gt;1500,I8-C8&lt;1500),SUM(I8-1500-C8)*-1,0)),0)</f>
        <v>0</v>
      </c>
      <c r="K8" s="104" t="b">
        <f>IF(AND(I8&gt;=1501,C4&lt;5500),IF(AND(SUM(C4,C8)&gt;=1500,I8&lt;5500),C8-J8,IF(C4&gt;5500,0,5500-I8+C8-J8)))</f>
        <v>0</v>
      </c>
      <c r="L8" s="144">
        <f>IF(AND(I8&gt;=5501,SUM(J8:K8)&lt;=C8),C8-J8-K8,0)</f>
        <v>0</v>
      </c>
      <c r="N8" s="215">
        <f>SUM(J8:L8)</f>
        <v>0</v>
      </c>
    </row>
    <row r="9" spans="1:14" x14ac:dyDescent="0.3">
      <c r="A9" s="112"/>
      <c r="B9" s="131"/>
      <c r="C9" s="447">
        <f>'Travel Claim Form'!F287</f>
        <v>0</v>
      </c>
      <c r="D9" s="107"/>
      <c r="E9" s="115">
        <f>J9*$J$7</f>
        <v>0</v>
      </c>
      <c r="F9" s="115">
        <f>K9*$K$7</f>
        <v>0</v>
      </c>
      <c r="G9" s="116">
        <f>L9*$L$7</f>
        <v>0</v>
      </c>
      <c r="H9" s="137"/>
      <c r="I9" s="158">
        <f>SUM(I8,C9)</f>
        <v>0</v>
      </c>
      <c r="J9" s="143">
        <f>IF(OR(I9&lt;=1500,I9-C9&lt;=1500),IF(I9&lt;=1500,C9,IF(AND(I9&gt;1500,I9-C9&lt;1500),SUM(I9-1500-C9)*-1,0)),0)</f>
        <v>0</v>
      </c>
      <c r="K9" s="104" t="b">
        <f>IF(AND(I9&gt;=1501,C4&lt;5500),IF(AND(SUM($C$4,C8,C9)&gt;=1500,I9&lt;5500),C9-J9,IF(I8&gt;5500,0,5500-I9+C9-J9)))</f>
        <v>0</v>
      </c>
      <c r="L9" s="144">
        <f>IF(AND(I9&gt;=5501,SUM(J9:K9)&lt;=C9),C9-J9-K9,0)</f>
        <v>0</v>
      </c>
      <c r="N9" s="215">
        <f t="shared" ref="N9:N11" si="0">SUM(J9:L9)</f>
        <v>0</v>
      </c>
    </row>
    <row r="10" spans="1:14" x14ac:dyDescent="0.3">
      <c r="A10" s="112"/>
      <c r="B10" s="131"/>
      <c r="C10" s="447">
        <f>'Travel Claim Form'!F288</f>
        <v>0</v>
      </c>
      <c r="D10" s="107"/>
      <c r="E10" s="115">
        <f>J10*$J$7</f>
        <v>0</v>
      </c>
      <c r="F10" s="115">
        <f>K10*$K$7</f>
        <v>0</v>
      </c>
      <c r="G10" s="116">
        <f>L10*$L$7</f>
        <v>0</v>
      </c>
      <c r="H10" s="137"/>
      <c r="I10" s="158">
        <f>SUM(I9,C10)</f>
        <v>0</v>
      </c>
      <c r="J10" s="143">
        <f>IF(OR(I10&lt;=1500,I10-C10&lt;=1500),IF(I10&lt;=1500,C10,IF(AND(I10&gt;1500,I10-C10&lt;1500),SUM(I10-1500-C10)*-1,0)),0)</f>
        <v>0</v>
      </c>
      <c r="K10" s="104" t="b">
        <f>IF(AND(I10&gt;=1501,C4&lt;5500),IF(AND(SUM($C$4,C8,C9,C10)&gt;=1500,I10&lt;5500),C10-J10,IF(I9&gt;5500,0,5500-I10+C10-J10)))</f>
        <v>0</v>
      </c>
      <c r="L10" s="144">
        <f>IF(AND(I10&gt;=5501,SUM(J10:K10)&lt;=C10),C10-J10-K10,0)</f>
        <v>0</v>
      </c>
      <c r="N10" s="215">
        <f t="shared" si="0"/>
        <v>0</v>
      </c>
    </row>
    <row r="11" spans="1:14" x14ac:dyDescent="0.3">
      <c r="A11" s="112"/>
      <c r="B11" s="131"/>
      <c r="C11" s="447">
        <f>'Travel Claim Form'!F289</f>
        <v>0</v>
      </c>
      <c r="D11" s="107"/>
      <c r="E11" s="115">
        <f>J11*$J$7</f>
        <v>0</v>
      </c>
      <c r="F11" s="115">
        <f>K11*$K$7</f>
        <v>0</v>
      </c>
      <c r="G11" s="116">
        <f>L11*$L$7</f>
        <v>0</v>
      </c>
      <c r="H11" s="137"/>
      <c r="I11" s="158">
        <f>SUM(I10,C11)</f>
        <v>0</v>
      </c>
      <c r="J11" s="145">
        <f>IF(OR(I11&lt;=1500,I11-C11&lt;=1500),IF(I11&lt;=1500,C11,IF(AND(I11&gt;1500,I11-C11&lt;1500),SUM(I11-1500-C11)*-1,0)),0)</f>
        <v>0</v>
      </c>
      <c r="K11" s="100" t="b">
        <f>IF(AND(I11&gt;=1501,C5&lt;5500),IF(AND(SUM($C$4,C8,C9,C10,C11)&gt;=1500,I11&lt;5500),C11-J11,IF(I10&gt;5500,0,5500-I11+C11-J11)))</f>
        <v>0</v>
      </c>
      <c r="L11" s="146">
        <f>IF(AND(I11&gt;=5501,SUM(J11:K11)&lt;=C11),C11-J11-K11,0)</f>
        <v>0</v>
      </c>
      <c r="N11" s="215">
        <f t="shared" si="0"/>
        <v>0</v>
      </c>
    </row>
    <row r="12" spans="1:14" ht="15" thickBot="1" x14ac:dyDescent="0.35">
      <c r="A12" s="112"/>
      <c r="B12" s="105"/>
      <c r="C12" s="101"/>
      <c r="D12" s="107"/>
      <c r="E12" s="107"/>
      <c r="F12" s="107"/>
      <c r="G12" s="111"/>
      <c r="H12" s="133"/>
      <c r="I12" s="133"/>
      <c r="J12" s="147">
        <f>SUM(J8:J11)</f>
        <v>0</v>
      </c>
      <c r="K12" s="103">
        <f>SUM(K8:K11)</f>
        <v>0</v>
      </c>
      <c r="L12" s="130">
        <f>SUM(L8:L11)</f>
        <v>0</v>
      </c>
    </row>
    <row r="13" spans="1:14" ht="15" thickBot="1" x14ac:dyDescent="0.35">
      <c r="A13" s="433" t="s">
        <v>84</v>
      </c>
      <c r="B13" s="434"/>
      <c r="C13" s="157">
        <f>SUM(C8:C11)</f>
        <v>0</v>
      </c>
      <c r="D13" s="107"/>
      <c r="E13" s="107"/>
      <c r="F13" s="218">
        <f>SUM(E8:G11)</f>
        <v>0</v>
      </c>
      <c r="G13" s="111"/>
      <c r="H13" s="138"/>
      <c r="I13" s="134"/>
      <c r="J13" s="148">
        <v>0</v>
      </c>
      <c r="K13" s="149">
        <v>1190.3025</v>
      </c>
      <c r="L13" s="150">
        <v>0</v>
      </c>
    </row>
    <row r="14" spans="1:14" x14ac:dyDescent="0.3">
      <c r="A14" s="110"/>
      <c r="B14" s="107"/>
      <c r="C14" s="104"/>
      <c r="D14" s="113"/>
      <c r="E14" s="114"/>
      <c r="F14" s="107"/>
      <c r="G14" s="111"/>
      <c r="H14" s="134"/>
      <c r="I14" s="134"/>
      <c r="J14" s="134"/>
      <c r="K14" s="134"/>
      <c r="L14" s="134"/>
    </row>
    <row r="15" spans="1:14" x14ac:dyDescent="0.3">
      <c r="A15" s="426" t="s">
        <v>85</v>
      </c>
      <c r="B15" s="427"/>
      <c r="C15" s="165">
        <f>SUM(C4,C13)</f>
        <v>0</v>
      </c>
      <c r="D15" s="104"/>
      <c r="E15" s="114"/>
      <c r="F15" s="99"/>
      <c r="G15" s="111"/>
      <c r="H15" s="134"/>
      <c r="I15" s="134"/>
      <c r="J15" s="134"/>
      <c r="K15" s="134"/>
      <c r="L15" s="134"/>
    </row>
    <row r="16" spans="1:14" ht="15" thickBot="1" x14ac:dyDescent="0.35">
      <c r="A16" s="110"/>
      <c r="B16" s="107"/>
      <c r="C16" s="107"/>
      <c r="D16" s="107"/>
      <c r="E16" s="107"/>
      <c r="F16" s="107"/>
      <c r="G16" s="111"/>
      <c r="H16" s="134"/>
      <c r="I16" s="134"/>
      <c r="J16" s="134"/>
      <c r="K16" s="134"/>
      <c r="L16" s="134"/>
    </row>
    <row r="17" spans="1:12" x14ac:dyDescent="0.3">
      <c r="A17" s="117"/>
      <c r="B17" s="117"/>
      <c r="C17" s="118"/>
      <c r="D17" s="118"/>
      <c r="E17" s="119"/>
      <c r="F17" s="118"/>
      <c r="G17" s="120"/>
      <c r="H17" s="137"/>
      <c r="I17" s="134"/>
      <c r="J17" s="134"/>
      <c r="K17" s="134"/>
      <c r="L17" s="134"/>
    </row>
    <row r="18" spans="1:12" x14ac:dyDescent="0.3">
      <c r="A18" s="121" t="s">
        <v>78</v>
      </c>
      <c r="B18" s="121" t="s">
        <v>68</v>
      </c>
      <c r="C18" s="123"/>
      <c r="D18" s="122"/>
      <c r="E18" s="124"/>
      <c r="F18" s="122"/>
      <c r="G18" s="125"/>
      <c r="H18" s="138"/>
      <c r="I18" s="134"/>
      <c r="J18" s="134"/>
      <c r="K18" s="134"/>
      <c r="L18" s="134"/>
    </row>
    <row r="19" spans="1:12" x14ac:dyDescent="0.3">
      <c r="A19" s="121" t="s">
        <v>79</v>
      </c>
      <c r="B19" s="121" t="s">
        <v>69</v>
      </c>
      <c r="C19" s="123"/>
      <c r="D19" s="122"/>
      <c r="E19" s="124"/>
      <c r="F19" s="122"/>
      <c r="G19" s="125"/>
      <c r="H19" s="138"/>
      <c r="I19" s="134"/>
      <c r="J19" s="134"/>
      <c r="K19" s="134"/>
      <c r="L19" s="134"/>
    </row>
    <row r="20" spans="1:12" x14ac:dyDescent="0.3">
      <c r="A20" s="121" t="s">
        <v>80</v>
      </c>
      <c r="B20" s="121" t="s">
        <v>70</v>
      </c>
      <c r="C20" s="123"/>
      <c r="D20" s="122"/>
      <c r="E20" s="124"/>
      <c r="F20" s="122"/>
      <c r="G20" s="125"/>
      <c r="H20" s="138"/>
      <c r="I20" s="134"/>
      <c r="J20" s="134"/>
      <c r="K20" s="134"/>
      <c r="L20" s="134"/>
    </row>
    <row r="21" spans="1:12" x14ac:dyDescent="0.3">
      <c r="A21" s="121" t="s">
        <v>86</v>
      </c>
      <c r="B21" s="121"/>
      <c r="C21" s="123"/>
      <c r="D21" s="122"/>
      <c r="E21" s="122"/>
      <c r="F21" s="122"/>
      <c r="G21" s="216"/>
      <c r="H21" s="137"/>
      <c r="I21" s="134"/>
      <c r="J21" s="134"/>
      <c r="K21" s="134"/>
      <c r="L21" s="134"/>
    </row>
    <row r="22" spans="1:12" x14ac:dyDescent="0.3">
      <c r="A22" s="121"/>
      <c r="B22" s="121"/>
      <c r="C22" s="126"/>
      <c r="D22" s="439"/>
      <c r="E22" s="439"/>
      <c r="F22" s="439"/>
      <c r="G22" s="217"/>
      <c r="H22" s="139"/>
      <c r="I22" s="134"/>
      <c r="J22" s="134"/>
      <c r="K22" s="134"/>
      <c r="L22" s="134"/>
    </row>
    <row r="23" spans="1:12" ht="15" thickBot="1" x14ac:dyDescent="0.35">
      <c r="A23" s="127"/>
      <c r="B23" s="127"/>
      <c r="C23" s="128"/>
      <c r="D23" s="128"/>
      <c r="E23" s="128"/>
      <c r="F23" s="128"/>
      <c r="G23" s="129"/>
      <c r="H23" s="137"/>
      <c r="I23" s="134"/>
      <c r="J23" s="134"/>
      <c r="K23" s="134"/>
      <c r="L23" s="134"/>
    </row>
  </sheetData>
  <sheetProtection algorithmName="SHA-512" hashValue="ZpjvCOy9k5cEfH7H7hiUumLUfbXjbempHPD0UF/6bWzH8yPneo75sTMA7cr16y1r3LBe1H8DsdbWrZeRsQwlxw==" saltValue="ZWEBiCtMppJpQOvdxHWODA==" spinCount="100000" sheet="1" objects="1" scenarios="1" selectLockedCells="1"/>
  <mergeCells count="13">
    <mergeCell ref="J5:L5"/>
    <mergeCell ref="D22:F22"/>
    <mergeCell ref="A2:B2"/>
    <mergeCell ref="A3:B3"/>
    <mergeCell ref="A7:B7"/>
    <mergeCell ref="A1:G1"/>
    <mergeCell ref="A15:B15"/>
    <mergeCell ref="E5:G5"/>
    <mergeCell ref="I2:I3"/>
    <mergeCell ref="D2:G2"/>
    <mergeCell ref="D3:G3"/>
    <mergeCell ref="A13:B13"/>
    <mergeCell ref="A4:B4"/>
  </mergeCells>
  <conditionalFormatting sqref="E8">
    <cfRule type="cellIs" dxfId="11" priority="12" operator="greaterThan">
      <formula>0</formula>
    </cfRule>
  </conditionalFormatting>
  <conditionalFormatting sqref="F8">
    <cfRule type="cellIs" dxfId="10" priority="11" operator="greaterThan">
      <formula>0</formula>
    </cfRule>
  </conditionalFormatting>
  <conditionalFormatting sqref="E9">
    <cfRule type="cellIs" dxfId="9" priority="10" operator="greaterThan">
      <formula>0</formula>
    </cfRule>
  </conditionalFormatting>
  <conditionalFormatting sqref="E10">
    <cfRule type="cellIs" dxfId="8" priority="9" operator="greaterThan">
      <formula>0</formula>
    </cfRule>
  </conditionalFormatting>
  <conditionalFormatting sqref="E11">
    <cfRule type="cellIs" dxfId="7" priority="8" operator="greaterThan">
      <formula>0</formula>
    </cfRule>
  </conditionalFormatting>
  <conditionalFormatting sqref="F9">
    <cfRule type="cellIs" dxfId="6" priority="7" operator="greaterThan">
      <formula>0</formula>
    </cfRule>
  </conditionalFormatting>
  <conditionalFormatting sqref="F10">
    <cfRule type="cellIs" dxfId="5" priority="6" operator="greaterThan">
      <formula>0</formula>
    </cfRule>
  </conditionalFormatting>
  <conditionalFormatting sqref="F11">
    <cfRule type="cellIs" dxfId="4" priority="5" operator="greaterThan">
      <formula>0</formula>
    </cfRule>
  </conditionalFormatting>
  <conditionalFormatting sqref="G8">
    <cfRule type="cellIs" dxfId="3" priority="4" operator="greaterThan">
      <formula>0</formula>
    </cfRule>
  </conditionalFormatting>
  <conditionalFormatting sqref="G9">
    <cfRule type="cellIs" dxfId="2" priority="3" operator="greaterThan">
      <formula>0</formula>
    </cfRule>
  </conditionalFormatting>
  <conditionalFormatting sqref="G10">
    <cfRule type="cellIs" dxfId="1" priority="2" operator="greaterThan">
      <formula>0</formula>
    </cfRule>
  </conditionalFormatting>
  <conditionalFormatting sqref="G11">
    <cfRule type="cellIs" dxfId="0" priority="1" operator="greaterThan">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I9" sqref="I9"/>
    </sheetView>
  </sheetViews>
  <sheetFormatPr defaultRowHeight="14.4" x14ac:dyDescent="0.3"/>
  <cols>
    <col min="1" max="1" width="10.6640625" bestFit="1" customWidth="1"/>
    <col min="2" max="2" width="7" bestFit="1" customWidth="1"/>
    <col min="3" max="3" width="12.5546875" customWidth="1"/>
    <col min="4" max="4" width="7" bestFit="1" customWidth="1"/>
  </cols>
  <sheetData>
    <row r="1" spans="1:4" x14ac:dyDescent="0.3">
      <c r="A1" s="95"/>
      <c r="B1" s="96" t="s">
        <v>15256</v>
      </c>
      <c r="C1" s="96" t="s">
        <v>15257</v>
      </c>
      <c r="D1" s="96" t="s">
        <v>67</v>
      </c>
    </row>
    <row r="2" spans="1:4" x14ac:dyDescent="0.3">
      <c r="A2" s="95" t="s">
        <v>68</v>
      </c>
      <c r="B2" s="96">
        <v>0.3795</v>
      </c>
      <c r="C2" s="96">
        <v>0.39860000000000001</v>
      </c>
      <c r="D2" s="96">
        <v>0.44790000000000002</v>
      </c>
    </row>
    <row r="3" spans="1:4" x14ac:dyDescent="0.3">
      <c r="A3" s="95" t="s">
        <v>69</v>
      </c>
      <c r="B3" s="96">
        <v>0.7</v>
      </c>
      <c r="C3" s="96">
        <v>0.73209999999999997</v>
      </c>
      <c r="D3" s="96">
        <v>0.83530000000000004</v>
      </c>
    </row>
    <row r="4" spans="1:4" x14ac:dyDescent="0.3">
      <c r="A4" s="95" t="s">
        <v>70</v>
      </c>
      <c r="B4" s="96">
        <v>0.27550000000000002</v>
      </c>
      <c r="C4" s="96">
        <v>0.2903</v>
      </c>
      <c r="D4" s="96">
        <v>0.3221</v>
      </c>
    </row>
    <row r="7" spans="1:4" x14ac:dyDescent="0.3">
      <c r="A7" s="97"/>
      <c r="B7" s="98" t="s">
        <v>15256</v>
      </c>
      <c r="C7" s="98" t="s">
        <v>15257</v>
      </c>
      <c r="D7" s="98" t="s">
        <v>67</v>
      </c>
    </row>
    <row r="8" spans="1:4" x14ac:dyDescent="0.3">
      <c r="A8" s="97" t="s">
        <v>91</v>
      </c>
      <c r="B8" s="98">
        <v>0.39119999999999999</v>
      </c>
      <c r="C8" s="98">
        <v>0.46250000000000002</v>
      </c>
      <c r="D8" s="98">
        <v>0.5907</v>
      </c>
    </row>
    <row r="9" spans="1:4" x14ac:dyDescent="0.3">
      <c r="A9" s="97" t="s">
        <v>92</v>
      </c>
      <c r="B9" s="98">
        <v>0.2122</v>
      </c>
      <c r="C9" s="98">
        <v>0.23619999999999999</v>
      </c>
      <c r="D9" s="98">
        <v>0.28460000000000002</v>
      </c>
    </row>
  </sheetData>
  <sheetProtection sheet="1" objects="1" scenarios="1" selectLockedCell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M13" sqref="M13"/>
    </sheetView>
  </sheetViews>
  <sheetFormatPr defaultRowHeight="14.4" x14ac:dyDescent="0.3"/>
  <cols>
    <col min="1" max="1" width="24.21875" customWidth="1"/>
    <col min="2" max="2" width="12.6640625" style="98" customWidth="1"/>
    <col min="3" max="4" width="9.77734375" style="98" bestFit="1" customWidth="1"/>
    <col min="5" max="5" width="8.109375" style="98" bestFit="1" customWidth="1"/>
    <col min="6" max="6" width="9.5546875" style="98" bestFit="1" customWidth="1"/>
    <col min="7" max="7" width="9.33203125" style="98" bestFit="1" customWidth="1"/>
    <col min="8" max="8" width="10.44140625" customWidth="1"/>
    <col min="9" max="9" width="10.33203125" customWidth="1"/>
    <col min="10" max="10" width="14.109375" customWidth="1"/>
    <col min="11" max="11" width="9.33203125" bestFit="1" customWidth="1"/>
  </cols>
  <sheetData>
    <row r="1" spans="1:10" s="97" customFormat="1" x14ac:dyDescent="0.3">
      <c r="A1" s="161">
        <f>'Travel Claim Form'!F6</f>
        <v>2018</v>
      </c>
      <c r="B1" s="161" t="s">
        <v>55</v>
      </c>
      <c r="C1" s="98" t="s">
        <v>55</v>
      </c>
      <c r="D1" s="163" t="s">
        <v>87</v>
      </c>
      <c r="E1" s="163" t="s">
        <v>56</v>
      </c>
      <c r="F1" s="163" t="s">
        <v>57</v>
      </c>
      <c r="G1" s="163" t="s">
        <v>58</v>
      </c>
      <c r="H1" s="162">
        <f>DATEVALUE(B1&amp;$A$1)</f>
        <v>43101</v>
      </c>
      <c r="I1" s="167" t="str">
        <f>'Travel Claim Form'!J6</f>
        <v>January</v>
      </c>
      <c r="J1" s="168">
        <f>DATEVALUE(I1&amp;A1)</f>
        <v>43101</v>
      </c>
    </row>
    <row r="2" spans="1:10" ht="15" customHeight="1" thickBot="1" x14ac:dyDescent="0.35">
      <c r="A2" s="94"/>
      <c r="B2" s="161" t="s">
        <v>56</v>
      </c>
      <c r="C2" s="98" t="s">
        <v>83</v>
      </c>
      <c r="D2" s="98" t="s">
        <v>83</v>
      </c>
      <c r="E2" s="98" t="s">
        <v>59</v>
      </c>
      <c r="F2" s="98" t="s">
        <v>60</v>
      </c>
      <c r="G2" s="98" t="s">
        <v>58</v>
      </c>
      <c r="H2" s="162">
        <f t="shared" ref="H2:H12" si="0">DATEVALUE(B2&amp;$A$1)</f>
        <v>43132</v>
      </c>
      <c r="I2" s="444" t="s">
        <v>94</v>
      </c>
      <c r="J2" s="445"/>
    </row>
    <row r="3" spans="1:10" x14ac:dyDescent="0.3">
      <c r="A3" s="94"/>
      <c r="B3" s="161" t="s">
        <v>57</v>
      </c>
      <c r="C3" s="98" t="s">
        <v>61</v>
      </c>
      <c r="D3" s="98" t="s">
        <v>61</v>
      </c>
      <c r="E3" s="98" t="s">
        <v>62</v>
      </c>
      <c r="F3" s="98" t="s">
        <v>63</v>
      </c>
      <c r="G3" s="98" t="s">
        <v>64</v>
      </c>
      <c r="H3" s="162">
        <f t="shared" si="0"/>
        <v>43160</v>
      </c>
    </row>
    <row r="4" spans="1:10" x14ac:dyDescent="0.3">
      <c r="A4" s="94"/>
      <c r="B4" s="161" t="s">
        <v>83</v>
      </c>
      <c r="H4" s="162">
        <f t="shared" si="0"/>
        <v>43191</v>
      </c>
      <c r="J4" s="179">
        <f>J1</f>
        <v>43101</v>
      </c>
    </row>
    <row r="5" spans="1:10" x14ac:dyDescent="0.3">
      <c r="B5" s="161" t="s">
        <v>59</v>
      </c>
      <c r="H5" s="162">
        <f t="shared" si="0"/>
        <v>43221</v>
      </c>
      <c r="J5" s="179">
        <f>EDATE(J4,1)</f>
        <v>43132</v>
      </c>
    </row>
    <row r="6" spans="1:10" x14ac:dyDescent="0.3">
      <c r="A6" s="94"/>
      <c r="B6" s="161" t="s">
        <v>60</v>
      </c>
      <c r="H6" s="162">
        <f t="shared" si="0"/>
        <v>43252</v>
      </c>
      <c r="J6" s="179">
        <f t="shared" ref="J6:J7" si="1">EDATE(J5,1)</f>
        <v>43160</v>
      </c>
    </row>
    <row r="7" spans="1:10" x14ac:dyDescent="0.3">
      <c r="A7" s="94"/>
      <c r="B7" s="161" t="s">
        <v>89</v>
      </c>
      <c r="H7" s="162">
        <f t="shared" si="0"/>
        <v>43282</v>
      </c>
      <c r="J7" s="179">
        <f t="shared" si="1"/>
        <v>43191</v>
      </c>
    </row>
    <row r="8" spans="1:10" x14ac:dyDescent="0.3">
      <c r="A8" s="94"/>
      <c r="B8" s="161" t="s">
        <v>90</v>
      </c>
      <c r="H8" s="162">
        <f t="shared" si="0"/>
        <v>43313</v>
      </c>
    </row>
    <row r="9" spans="1:10" x14ac:dyDescent="0.3">
      <c r="A9" s="94"/>
      <c r="B9" s="161" t="s">
        <v>61</v>
      </c>
      <c r="H9" s="162">
        <f t="shared" si="0"/>
        <v>43344</v>
      </c>
    </row>
    <row r="10" spans="1:10" x14ac:dyDescent="0.3">
      <c r="A10" s="94">
        <v>2018</v>
      </c>
      <c r="B10" s="161" t="s">
        <v>62</v>
      </c>
      <c r="H10" s="162">
        <f t="shared" si="0"/>
        <v>43374</v>
      </c>
    </row>
    <row r="11" spans="1:10" x14ac:dyDescent="0.3">
      <c r="A11" s="98">
        <v>2019</v>
      </c>
      <c r="B11" s="161" t="s">
        <v>63</v>
      </c>
      <c r="H11" s="162">
        <f t="shared" si="0"/>
        <v>43405</v>
      </c>
    </row>
    <row r="12" spans="1:10" x14ac:dyDescent="0.3">
      <c r="A12" s="98">
        <v>2020</v>
      </c>
      <c r="B12" s="161" t="s">
        <v>64</v>
      </c>
      <c r="H12" s="162">
        <f t="shared" si="0"/>
        <v>43435</v>
      </c>
    </row>
  </sheetData>
  <sheetProtection algorithmName="SHA-512" hashValue="GzYrpfDPFPCHbmK2vAHtga8XxIha6LTdIk2je9vbn+efslga9dUMc8xyOFomBD/JHBOIU0R4vnYaG6oJae0lYQ==" saltValue="+NCEVX9hCWvB3sqoyO/mnA==" spinCount="100000" sheet="1" objects="1" scenarios="1" selectLockedCells="1"/>
  <mergeCells count="1">
    <mergeCell ref="I2:J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22"/>
  <sheetViews>
    <sheetView showGridLines="0" workbookViewId="0"/>
  </sheetViews>
  <sheetFormatPr defaultRowHeight="14.4" x14ac:dyDescent="0.3"/>
  <cols>
    <col min="1" max="1" width="0.88671875" customWidth="1"/>
    <col min="2" max="2" width="50.109375" customWidth="1"/>
    <col min="3" max="3" width="1.21875" customWidth="1"/>
    <col min="4" max="4" width="4.33203125" customWidth="1"/>
    <col min="5" max="6" width="12.44140625" customWidth="1"/>
  </cols>
  <sheetData>
    <row r="1" spans="2:6" x14ac:dyDescent="0.3">
      <c r="B1" s="249" t="s">
        <v>15190</v>
      </c>
      <c r="C1" s="249"/>
      <c r="D1" s="258"/>
      <c r="E1" s="258"/>
      <c r="F1" s="258"/>
    </row>
    <row r="2" spans="2:6" x14ac:dyDescent="0.3">
      <c r="B2" s="249" t="s">
        <v>15191</v>
      </c>
      <c r="C2" s="249"/>
      <c r="D2" s="258"/>
      <c r="E2" s="258"/>
      <c r="F2" s="258"/>
    </row>
    <row r="3" spans="2:6" x14ac:dyDescent="0.3">
      <c r="B3" s="250"/>
      <c r="C3" s="250"/>
      <c r="D3" s="259"/>
      <c r="E3" s="259"/>
      <c r="F3" s="259"/>
    </row>
    <row r="4" spans="2:6" ht="72" x14ac:dyDescent="0.3">
      <c r="B4" s="250" t="s">
        <v>15192</v>
      </c>
      <c r="C4" s="250"/>
      <c r="D4" s="259"/>
      <c r="E4" s="259"/>
      <c r="F4" s="259"/>
    </row>
    <row r="5" spans="2:6" x14ac:dyDescent="0.3">
      <c r="B5" s="250"/>
      <c r="C5" s="250"/>
      <c r="D5" s="259"/>
      <c r="E5" s="259"/>
      <c r="F5" s="259"/>
    </row>
    <row r="6" spans="2:6" ht="28.8" x14ac:dyDescent="0.3">
      <c r="B6" s="249" t="s">
        <v>15193</v>
      </c>
      <c r="C6" s="249"/>
      <c r="D6" s="258"/>
      <c r="E6" s="258" t="s">
        <v>15194</v>
      </c>
      <c r="F6" s="258" t="s">
        <v>15195</v>
      </c>
    </row>
    <row r="7" spans="2:6" ht="15" thickBot="1" x14ac:dyDescent="0.35">
      <c r="B7" s="250"/>
      <c r="C7" s="250"/>
      <c r="D7" s="259"/>
      <c r="E7" s="259"/>
      <c r="F7" s="259"/>
    </row>
    <row r="8" spans="2:6" ht="57.6" x14ac:dyDescent="0.3">
      <c r="B8" s="251" t="s">
        <v>15196</v>
      </c>
      <c r="C8" s="252"/>
      <c r="D8" s="260"/>
      <c r="E8" s="260">
        <v>442</v>
      </c>
      <c r="F8" s="261"/>
    </row>
    <row r="9" spans="2:6" ht="43.2" x14ac:dyDescent="0.3">
      <c r="B9" s="253"/>
      <c r="C9" s="250"/>
      <c r="D9" s="259"/>
      <c r="E9" s="262" t="s">
        <v>15197</v>
      </c>
      <c r="F9" s="263" t="s">
        <v>15225</v>
      </c>
    </row>
    <row r="10" spans="2:6" ht="43.2" x14ac:dyDescent="0.3">
      <c r="B10" s="253"/>
      <c r="C10" s="250"/>
      <c r="D10" s="259"/>
      <c r="E10" s="262" t="s">
        <v>15198</v>
      </c>
      <c r="F10" s="263"/>
    </row>
    <row r="11" spans="2:6" ht="28.8" x14ac:dyDescent="0.3">
      <c r="B11" s="253"/>
      <c r="C11" s="250"/>
      <c r="D11" s="259"/>
      <c r="E11" s="262" t="s">
        <v>15199</v>
      </c>
      <c r="F11" s="263"/>
    </row>
    <row r="12" spans="2:6" ht="43.2" x14ac:dyDescent="0.3">
      <c r="B12" s="253"/>
      <c r="C12" s="250"/>
      <c r="D12" s="259"/>
      <c r="E12" s="262" t="s">
        <v>15200</v>
      </c>
      <c r="F12" s="263"/>
    </row>
    <row r="13" spans="2:6" ht="43.2" x14ac:dyDescent="0.3">
      <c r="B13" s="253"/>
      <c r="C13" s="250"/>
      <c r="D13" s="259"/>
      <c r="E13" s="262" t="s">
        <v>15201</v>
      </c>
      <c r="F13" s="263"/>
    </row>
    <row r="14" spans="2:6" ht="43.2" x14ac:dyDescent="0.3">
      <c r="B14" s="253"/>
      <c r="C14" s="250"/>
      <c r="D14" s="259"/>
      <c r="E14" s="262" t="s">
        <v>15202</v>
      </c>
      <c r="F14" s="263"/>
    </row>
    <row r="15" spans="2:6" ht="43.2" x14ac:dyDescent="0.3">
      <c r="B15" s="253"/>
      <c r="C15" s="250"/>
      <c r="D15" s="259"/>
      <c r="E15" s="262" t="s">
        <v>15203</v>
      </c>
      <c r="F15" s="263"/>
    </row>
    <row r="16" spans="2:6" ht="43.2" x14ac:dyDescent="0.3">
      <c r="B16" s="253"/>
      <c r="C16" s="250"/>
      <c r="D16" s="259"/>
      <c r="E16" s="262" t="s">
        <v>15204</v>
      </c>
      <c r="F16" s="263"/>
    </row>
    <row r="17" spans="2:6" ht="43.2" x14ac:dyDescent="0.3">
      <c r="B17" s="253"/>
      <c r="C17" s="250"/>
      <c r="D17" s="259"/>
      <c r="E17" s="262" t="s">
        <v>15205</v>
      </c>
      <c r="F17" s="263"/>
    </row>
    <row r="18" spans="2:6" ht="43.2" x14ac:dyDescent="0.3">
      <c r="B18" s="253"/>
      <c r="C18" s="250"/>
      <c r="D18" s="259"/>
      <c r="E18" s="262" t="s">
        <v>15206</v>
      </c>
      <c r="F18" s="263"/>
    </row>
    <row r="19" spans="2:6" ht="43.2" x14ac:dyDescent="0.3">
      <c r="B19" s="253"/>
      <c r="C19" s="250"/>
      <c r="D19" s="259"/>
      <c r="E19" s="262" t="s">
        <v>15207</v>
      </c>
      <c r="F19" s="263"/>
    </row>
    <row r="20" spans="2:6" ht="43.2" x14ac:dyDescent="0.3">
      <c r="B20" s="253"/>
      <c r="C20" s="250"/>
      <c r="D20" s="259"/>
      <c r="E20" s="262" t="s">
        <v>15208</v>
      </c>
      <c r="F20" s="263"/>
    </row>
    <row r="21" spans="2:6" ht="43.2" x14ac:dyDescent="0.3">
      <c r="B21" s="253"/>
      <c r="C21" s="250"/>
      <c r="D21" s="259"/>
      <c r="E21" s="262" t="s">
        <v>15209</v>
      </c>
      <c r="F21" s="263"/>
    </row>
    <row r="22" spans="2:6" ht="43.2" x14ac:dyDescent="0.3">
      <c r="B22" s="253"/>
      <c r="C22" s="250"/>
      <c r="D22" s="259"/>
      <c r="E22" s="262" t="s">
        <v>15210</v>
      </c>
      <c r="F22" s="263"/>
    </row>
    <row r="23" spans="2:6" ht="43.2" x14ac:dyDescent="0.3">
      <c r="B23" s="253"/>
      <c r="C23" s="250"/>
      <c r="D23" s="259"/>
      <c r="E23" s="262" t="s">
        <v>15211</v>
      </c>
      <c r="F23" s="263"/>
    </row>
    <row r="24" spans="2:6" ht="43.2" x14ac:dyDescent="0.3">
      <c r="B24" s="253"/>
      <c r="C24" s="250"/>
      <c r="D24" s="259"/>
      <c r="E24" s="262" t="s">
        <v>15212</v>
      </c>
      <c r="F24" s="263"/>
    </row>
    <row r="25" spans="2:6" ht="28.8" x14ac:dyDescent="0.3">
      <c r="B25" s="253"/>
      <c r="C25" s="250"/>
      <c r="D25" s="259"/>
      <c r="E25" s="262" t="s">
        <v>15213</v>
      </c>
      <c r="F25" s="263"/>
    </row>
    <row r="26" spans="2:6" ht="43.2" x14ac:dyDescent="0.3">
      <c r="B26" s="253"/>
      <c r="C26" s="250"/>
      <c r="D26" s="259"/>
      <c r="E26" s="262" t="s">
        <v>15214</v>
      </c>
      <c r="F26" s="263"/>
    </row>
    <row r="27" spans="2:6" ht="43.2" x14ac:dyDescent="0.3">
      <c r="B27" s="253"/>
      <c r="C27" s="250"/>
      <c r="D27" s="259"/>
      <c r="E27" s="262" t="s">
        <v>15215</v>
      </c>
      <c r="F27" s="263"/>
    </row>
    <row r="28" spans="2:6" ht="28.8" x14ac:dyDescent="0.3">
      <c r="B28" s="253"/>
      <c r="C28" s="250"/>
      <c r="D28" s="259"/>
      <c r="E28" s="262" t="s">
        <v>15216</v>
      </c>
      <c r="F28" s="263"/>
    </row>
    <row r="29" spans="2:6" ht="43.2" x14ac:dyDescent="0.3">
      <c r="B29" s="253"/>
      <c r="C29" s="250"/>
      <c r="D29" s="259"/>
      <c r="E29" s="262" t="s">
        <v>15217</v>
      </c>
      <c r="F29" s="263"/>
    </row>
    <row r="30" spans="2:6" ht="43.2" x14ac:dyDescent="0.3">
      <c r="B30" s="253"/>
      <c r="C30" s="250"/>
      <c r="D30" s="259"/>
      <c r="E30" s="262" t="s">
        <v>15218</v>
      </c>
      <c r="F30" s="263"/>
    </row>
    <row r="31" spans="2:6" ht="28.8" x14ac:dyDescent="0.3">
      <c r="B31" s="253"/>
      <c r="C31" s="250"/>
      <c r="D31" s="259"/>
      <c r="E31" s="262" t="s">
        <v>15219</v>
      </c>
      <c r="F31" s="263"/>
    </row>
    <row r="32" spans="2:6" ht="43.2" x14ac:dyDescent="0.3">
      <c r="B32" s="253"/>
      <c r="C32" s="250"/>
      <c r="D32" s="259"/>
      <c r="E32" s="262" t="s">
        <v>15220</v>
      </c>
      <c r="F32" s="263"/>
    </row>
    <row r="33" spans="2:6" ht="43.2" x14ac:dyDescent="0.3">
      <c r="B33" s="253"/>
      <c r="C33" s="250"/>
      <c r="D33" s="259"/>
      <c r="E33" s="262" t="s">
        <v>15221</v>
      </c>
      <c r="F33" s="263"/>
    </row>
    <row r="34" spans="2:6" ht="28.8" x14ac:dyDescent="0.3">
      <c r="B34" s="253"/>
      <c r="C34" s="250"/>
      <c r="D34" s="259"/>
      <c r="E34" s="262" t="s">
        <v>15222</v>
      </c>
      <c r="F34" s="263"/>
    </row>
    <row r="35" spans="2:6" ht="43.2" x14ac:dyDescent="0.3">
      <c r="B35" s="253"/>
      <c r="C35" s="250"/>
      <c r="D35" s="259"/>
      <c r="E35" s="262" t="s">
        <v>15223</v>
      </c>
      <c r="F35" s="263"/>
    </row>
    <row r="36" spans="2:6" ht="43.2" x14ac:dyDescent="0.3">
      <c r="B36" s="253"/>
      <c r="C36" s="250"/>
      <c r="D36" s="259"/>
      <c r="E36" s="262" t="s">
        <v>15224</v>
      </c>
      <c r="F36" s="263"/>
    </row>
    <row r="37" spans="2:6" x14ac:dyDescent="0.3">
      <c r="B37" s="253"/>
      <c r="C37" s="250"/>
      <c r="D37" s="259"/>
      <c r="E37" s="259"/>
      <c r="F37" s="263" t="s">
        <v>15225</v>
      </c>
    </row>
    <row r="38" spans="2:6" x14ac:dyDescent="0.3">
      <c r="B38" s="253"/>
      <c r="C38" s="250"/>
      <c r="D38" s="259"/>
      <c r="E38" s="259"/>
      <c r="F38" s="263" t="s">
        <v>15225</v>
      </c>
    </row>
    <row r="39" spans="2:6" x14ac:dyDescent="0.3">
      <c r="B39" s="253"/>
      <c r="C39" s="250"/>
      <c r="D39" s="259"/>
      <c r="E39" s="259"/>
      <c r="F39" s="263" t="s">
        <v>15225</v>
      </c>
    </row>
    <row r="40" spans="2:6" ht="15" thickBot="1" x14ac:dyDescent="0.35">
      <c r="B40" s="254"/>
      <c r="C40" s="255"/>
      <c r="D40" s="264"/>
      <c r="E40" s="264"/>
      <c r="F40" s="265"/>
    </row>
    <row r="41" spans="2:6" ht="15" thickBot="1" x14ac:dyDescent="0.35">
      <c r="B41" s="250"/>
      <c r="C41" s="250"/>
      <c r="D41" s="259"/>
      <c r="E41" s="259"/>
      <c r="F41" s="259"/>
    </row>
    <row r="42" spans="2:6" ht="72" x14ac:dyDescent="0.3">
      <c r="B42" s="251" t="s">
        <v>15226</v>
      </c>
      <c r="C42" s="252"/>
      <c r="D42" s="260"/>
      <c r="E42" s="260">
        <v>17</v>
      </c>
      <c r="F42" s="261"/>
    </row>
    <row r="43" spans="2:6" x14ac:dyDescent="0.3">
      <c r="B43" s="253"/>
      <c r="C43" s="250"/>
      <c r="D43" s="259"/>
      <c r="E43" s="259"/>
      <c r="F43" s="263" t="s">
        <v>15225</v>
      </c>
    </row>
    <row r="44" spans="2:6" x14ac:dyDescent="0.3">
      <c r="B44" s="253"/>
      <c r="C44" s="250"/>
      <c r="D44" s="259"/>
      <c r="E44" s="259"/>
      <c r="F44" s="263"/>
    </row>
    <row r="45" spans="2:6" x14ac:dyDescent="0.3">
      <c r="B45" s="253"/>
      <c r="C45" s="250"/>
      <c r="D45" s="259"/>
      <c r="E45" s="259"/>
      <c r="F45" s="263"/>
    </row>
    <row r="46" spans="2:6" x14ac:dyDescent="0.3">
      <c r="B46" s="253"/>
      <c r="C46" s="250"/>
      <c r="D46" s="259"/>
      <c r="E46" s="259"/>
      <c r="F46" s="263"/>
    </row>
    <row r="47" spans="2:6" x14ac:dyDescent="0.3">
      <c r="B47" s="253"/>
      <c r="C47" s="250"/>
      <c r="D47" s="259"/>
      <c r="E47" s="259"/>
      <c r="F47" s="263"/>
    </row>
    <row r="48" spans="2:6" x14ac:dyDescent="0.3">
      <c r="B48" s="253"/>
      <c r="C48" s="250"/>
      <c r="D48" s="259"/>
      <c r="E48" s="259"/>
      <c r="F48" s="263"/>
    </row>
    <row r="49" spans="2:6" x14ac:dyDescent="0.3">
      <c r="B49" s="253"/>
      <c r="C49" s="250"/>
      <c r="D49" s="259"/>
      <c r="E49" s="259"/>
      <c r="F49" s="263"/>
    </row>
    <row r="50" spans="2:6" x14ac:dyDescent="0.3">
      <c r="B50" s="253"/>
      <c r="C50" s="250"/>
      <c r="D50" s="259"/>
      <c r="E50" s="259"/>
      <c r="F50" s="263"/>
    </row>
    <row r="51" spans="2:6" x14ac:dyDescent="0.3">
      <c r="B51" s="253"/>
      <c r="C51" s="250"/>
      <c r="D51" s="259"/>
      <c r="E51" s="259"/>
      <c r="F51" s="263"/>
    </row>
    <row r="52" spans="2:6" x14ac:dyDescent="0.3">
      <c r="B52" s="253"/>
      <c r="C52" s="250"/>
      <c r="D52" s="259"/>
      <c r="E52" s="259"/>
      <c r="F52" s="263"/>
    </row>
    <row r="53" spans="2:6" x14ac:dyDescent="0.3">
      <c r="B53" s="253"/>
      <c r="C53" s="250"/>
      <c r="D53" s="259"/>
      <c r="E53" s="259"/>
      <c r="F53" s="263"/>
    </row>
    <row r="54" spans="2:6" x14ac:dyDescent="0.3">
      <c r="B54" s="253"/>
      <c r="C54" s="250"/>
      <c r="D54" s="259"/>
      <c r="E54" s="259"/>
      <c r="F54" s="263"/>
    </row>
    <row r="55" spans="2:6" x14ac:dyDescent="0.3">
      <c r="B55" s="253"/>
      <c r="C55" s="250"/>
      <c r="D55" s="259"/>
      <c r="E55" s="259"/>
      <c r="F55" s="263"/>
    </row>
    <row r="56" spans="2:6" x14ac:dyDescent="0.3">
      <c r="B56" s="253"/>
      <c r="C56" s="250"/>
      <c r="D56" s="259"/>
      <c r="E56" s="259"/>
      <c r="F56" s="263"/>
    </row>
    <row r="57" spans="2:6" ht="15" thickBot="1" x14ac:dyDescent="0.35">
      <c r="B57" s="254"/>
      <c r="C57" s="255"/>
      <c r="D57" s="264"/>
      <c r="E57" s="264"/>
      <c r="F57" s="265"/>
    </row>
    <row r="58" spans="2:6" ht="15" thickBot="1" x14ac:dyDescent="0.35">
      <c r="B58" s="250"/>
      <c r="C58" s="250"/>
      <c r="D58" s="259"/>
      <c r="E58" s="259"/>
      <c r="F58" s="259"/>
    </row>
    <row r="59" spans="2:6" ht="57.6" x14ac:dyDescent="0.3">
      <c r="B59" s="251" t="s">
        <v>15227</v>
      </c>
      <c r="C59" s="252"/>
      <c r="D59" s="260"/>
      <c r="E59" s="260">
        <v>14</v>
      </c>
      <c r="F59" s="261"/>
    </row>
    <row r="60" spans="2:6" x14ac:dyDescent="0.3">
      <c r="B60" s="253"/>
      <c r="C60" s="250"/>
      <c r="D60" s="259"/>
      <c r="E60" s="259"/>
      <c r="F60" s="263" t="s">
        <v>15225</v>
      </c>
    </row>
    <row r="61" spans="2:6" x14ac:dyDescent="0.3">
      <c r="B61" s="253"/>
      <c r="C61" s="250"/>
      <c r="D61" s="259"/>
      <c r="E61" s="259"/>
      <c r="F61" s="263" t="s">
        <v>15225</v>
      </c>
    </row>
    <row r="62" spans="2:6" x14ac:dyDescent="0.3">
      <c r="B62" s="253"/>
      <c r="C62" s="250"/>
      <c r="D62" s="259"/>
      <c r="E62" s="259"/>
      <c r="F62" s="263"/>
    </row>
    <row r="63" spans="2:6" x14ac:dyDescent="0.3">
      <c r="B63" s="253"/>
      <c r="C63" s="250"/>
      <c r="D63" s="259"/>
      <c r="E63" s="259"/>
      <c r="F63" s="263"/>
    </row>
    <row r="64" spans="2:6" ht="15" thickBot="1" x14ac:dyDescent="0.35">
      <c r="B64" s="254"/>
      <c r="C64" s="255"/>
      <c r="D64" s="264"/>
      <c r="E64" s="264"/>
      <c r="F64" s="265"/>
    </row>
    <row r="65" spans="2:6" ht="15" thickBot="1" x14ac:dyDescent="0.35">
      <c r="B65" s="250"/>
      <c r="C65" s="250"/>
      <c r="D65" s="259"/>
      <c r="E65" s="259"/>
      <c r="F65" s="259"/>
    </row>
    <row r="66" spans="2:6" ht="43.2" x14ac:dyDescent="0.3">
      <c r="B66" s="251" t="s">
        <v>15228</v>
      </c>
      <c r="C66" s="252"/>
      <c r="D66" s="260"/>
      <c r="E66" s="260">
        <v>24</v>
      </c>
      <c r="F66" s="261"/>
    </row>
    <row r="67" spans="2:6" ht="28.8" x14ac:dyDescent="0.3">
      <c r="B67" s="253"/>
      <c r="C67" s="250"/>
      <c r="D67" s="259"/>
      <c r="E67" s="262" t="s">
        <v>15229</v>
      </c>
      <c r="F67" s="263" t="s">
        <v>15225</v>
      </c>
    </row>
    <row r="68" spans="2:6" ht="28.8" x14ac:dyDescent="0.3">
      <c r="B68" s="253"/>
      <c r="C68" s="250"/>
      <c r="D68" s="259"/>
      <c r="E68" s="262" t="s">
        <v>15230</v>
      </c>
      <c r="F68" s="263"/>
    </row>
    <row r="69" spans="2:6" ht="28.8" x14ac:dyDescent="0.3">
      <c r="B69" s="253"/>
      <c r="C69" s="250"/>
      <c r="D69" s="259"/>
      <c r="E69" s="262" t="s">
        <v>15231</v>
      </c>
      <c r="F69" s="263"/>
    </row>
    <row r="70" spans="2:6" ht="43.2" x14ac:dyDescent="0.3">
      <c r="B70" s="253"/>
      <c r="C70" s="250"/>
      <c r="D70" s="259"/>
      <c r="E70" s="262" t="s">
        <v>15232</v>
      </c>
      <c r="F70" s="263"/>
    </row>
    <row r="71" spans="2:6" ht="43.2" x14ac:dyDescent="0.3">
      <c r="B71" s="253"/>
      <c r="C71" s="250"/>
      <c r="D71" s="259"/>
      <c r="E71" s="262" t="s">
        <v>15233</v>
      </c>
      <c r="F71" s="263"/>
    </row>
    <row r="72" spans="2:6" ht="43.2" x14ac:dyDescent="0.3">
      <c r="B72" s="253"/>
      <c r="C72" s="250"/>
      <c r="D72" s="259"/>
      <c r="E72" s="262" t="s">
        <v>15234</v>
      </c>
      <c r="F72" s="263"/>
    </row>
    <row r="73" spans="2:6" ht="43.2" x14ac:dyDescent="0.3">
      <c r="B73" s="253"/>
      <c r="C73" s="250"/>
      <c r="D73" s="259"/>
      <c r="E73" s="262" t="s">
        <v>15235</v>
      </c>
      <c r="F73" s="263"/>
    </row>
    <row r="74" spans="2:6" ht="43.2" x14ac:dyDescent="0.3">
      <c r="B74" s="253"/>
      <c r="C74" s="250"/>
      <c r="D74" s="259"/>
      <c r="E74" s="262" t="s">
        <v>15236</v>
      </c>
      <c r="F74" s="263"/>
    </row>
    <row r="75" spans="2:6" ht="43.2" x14ac:dyDescent="0.3">
      <c r="B75" s="253"/>
      <c r="C75" s="250"/>
      <c r="D75" s="259"/>
      <c r="E75" s="262" t="s">
        <v>15237</v>
      </c>
      <c r="F75" s="263"/>
    </row>
    <row r="76" spans="2:6" ht="43.2" x14ac:dyDescent="0.3">
      <c r="B76" s="253"/>
      <c r="C76" s="250"/>
      <c r="D76" s="259"/>
      <c r="E76" s="262" t="s">
        <v>15238</v>
      </c>
      <c r="F76" s="263"/>
    </row>
    <row r="77" spans="2:6" ht="43.2" x14ac:dyDescent="0.3">
      <c r="B77" s="253"/>
      <c r="C77" s="250"/>
      <c r="D77" s="259"/>
      <c r="E77" s="262" t="s">
        <v>15239</v>
      </c>
      <c r="F77" s="263"/>
    </row>
    <row r="78" spans="2:6" ht="43.2" x14ac:dyDescent="0.3">
      <c r="B78" s="253"/>
      <c r="C78" s="250"/>
      <c r="D78" s="259"/>
      <c r="E78" s="262" t="s">
        <v>15240</v>
      </c>
      <c r="F78" s="263"/>
    </row>
    <row r="79" spans="2:6" ht="28.8" x14ac:dyDescent="0.3">
      <c r="B79" s="253"/>
      <c r="C79" s="250"/>
      <c r="D79" s="259"/>
      <c r="E79" s="262" t="s">
        <v>15241</v>
      </c>
      <c r="F79" s="263"/>
    </row>
    <row r="80" spans="2:6" ht="28.8" x14ac:dyDescent="0.3">
      <c r="B80" s="253"/>
      <c r="C80" s="250"/>
      <c r="D80" s="259"/>
      <c r="E80" s="262" t="s">
        <v>15242</v>
      </c>
      <c r="F80" s="263"/>
    </row>
    <row r="81" spans="2:6" ht="28.8" x14ac:dyDescent="0.3">
      <c r="B81" s="253"/>
      <c r="C81" s="250"/>
      <c r="D81" s="259"/>
      <c r="E81" s="262" t="s">
        <v>15243</v>
      </c>
      <c r="F81" s="263"/>
    </row>
    <row r="82" spans="2:6" ht="28.8" x14ac:dyDescent="0.3">
      <c r="B82" s="253"/>
      <c r="C82" s="250"/>
      <c r="D82" s="259"/>
      <c r="E82" s="262" t="s">
        <v>15244</v>
      </c>
      <c r="F82" s="263"/>
    </row>
    <row r="83" spans="2:6" ht="28.8" x14ac:dyDescent="0.3">
      <c r="B83" s="253"/>
      <c r="C83" s="250"/>
      <c r="D83" s="259"/>
      <c r="E83" s="262" t="s">
        <v>15245</v>
      </c>
      <c r="F83" s="263"/>
    </row>
    <row r="84" spans="2:6" ht="43.2" x14ac:dyDescent="0.3">
      <c r="B84" s="253"/>
      <c r="C84" s="250"/>
      <c r="D84" s="259"/>
      <c r="E84" s="262" t="s">
        <v>15246</v>
      </c>
      <c r="F84" s="263"/>
    </row>
    <row r="85" spans="2:6" ht="43.2" x14ac:dyDescent="0.3">
      <c r="B85" s="253"/>
      <c r="C85" s="250"/>
      <c r="D85" s="259"/>
      <c r="E85" s="262" t="s">
        <v>15247</v>
      </c>
      <c r="F85" s="263"/>
    </row>
    <row r="86" spans="2:6" ht="43.2" x14ac:dyDescent="0.3">
      <c r="B86" s="253"/>
      <c r="C86" s="250"/>
      <c r="D86" s="259"/>
      <c r="E86" s="262" t="s">
        <v>15248</v>
      </c>
      <c r="F86" s="263"/>
    </row>
    <row r="87" spans="2:6" ht="43.2" x14ac:dyDescent="0.3">
      <c r="B87" s="253"/>
      <c r="C87" s="250"/>
      <c r="D87" s="259"/>
      <c r="E87" s="262" t="s">
        <v>15249</v>
      </c>
      <c r="F87" s="263"/>
    </row>
    <row r="88" spans="2:6" ht="43.2" x14ac:dyDescent="0.3">
      <c r="B88" s="253"/>
      <c r="C88" s="250"/>
      <c r="D88" s="259"/>
      <c r="E88" s="262" t="s">
        <v>15250</v>
      </c>
      <c r="F88" s="263"/>
    </row>
    <row r="89" spans="2:6" ht="43.2" x14ac:dyDescent="0.3">
      <c r="B89" s="253"/>
      <c r="C89" s="250"/>
      <c r="D89" s="259"/>
      <c r="E89" s="262" t="s">
        <v>15251</v>
      </c>
      <c r="F89" s="263"/>
    </row>
    <row r="90" spans="2:6" ht="15" thickBot="1" x14ac:dyDescent="0.35">
      <c r="B90" s="254"/>
      <c r="C90" s="255"/>
      <c r="D90" s="264"/>
      <c r="E90" s="264"/>
      <c r="F90" s="265" t="s">
        <v>15225</v>
      </c>
    </row>
    <row r="91" spans="2:6" x14ac:dyDescent="0.3">
      <c r="B91" s="250"/>
      <c r="C91" s="250"/>
      <c r="D91" s="259"/>
      <c r="E91" s="259"/>
      <c r="F91" s="259"/>
    </row>
    <row r="92" spans="2:6" x14ac:dyDescent="0.3">
      <c r="B92" s="250"/>
      <c r="C92" s="250"/>
      <c r="D92" s="259"/>
      <c r="E92" s="259"/>
      <c r="F92" s="259"/>
    </row>
    <row r="93" spans="2:6" x14ac:dyDescent="0.3">
      <c r="B93" s="249" t="s">
        <v>15252</v>
      </c>
      <c r="C93" s="249"/>
      <c r="D93" s="258"/>
      <c r="E93" s="258"/>
      <c r="F93" s="258"/>
    </row>
    <row r="94" spans="2:6" ht="15" thickBot="1" x14ac:dyDescent="0.35">
      <c r="B94" s="250"/>
      <c r="C94" s="250"/>
      <c r="D94" s="259"/>
      <c r="E94" s="259"/>
      <c r="F94" s="259"/>
    </row>
    <row r="95" spans="2:6" ht="43.8" thickBot="1" x14ac:dyDescent="0.35">
      <c r="B95" s="256" t="s">
        <v>15253</v>
      </c>
      <c r="C95" s="257"/>
      <c r="D95" s="266"/>
      <c r="E95" s="266">
        <v>122</v>
      </c>
      <c r="F95" s="267" t="s">
        <v>15225</v>
      </c>
    </row>
    <row r="96" spans="2:6" ht="15" thickBot="1" x14ac:dyDescent="0.35">
      <c r="B96" s="250"/>
      <c r="C96" s="250"/>
      <c r="D96" s="259"/>
      <c r="E96" s="259"/>
      <c r="F96" s="259"/>
    </row>
    <row r="97" spans="2:6" ht="57.6" x14ac:dyDescent="0.3">
      <c r="B97" s="251" t="s">
        <v>15254</v>
      </c>
      <c r="C97" s="252"/>
      <c r="D97" s="260"/>
      <c r="E97" s="260">
        <v>23</v>
      </c>
      <c r="F97" s="261"/>
    </row>
    <row r="98" spans="2:6" ht="28.8" x14ac:dyDescent="0.3">
      <c r="B98" s="253"/>
      <c r="C98" s="250"/>
      <c r="D98" s="259"/>
      <c r="E98" s="262" t="s">
        <v>15229</v>
      </c>
      <c r="F98" s="263" t="s">
        <v>15255</v>
      </c>
    </row>
    <row r="99" spans="2:6" ht="28.8" x14ac:dyDescent="0.3">
      <c r="B99" s="253"/>
      <c r="C99" s="250"/>
      <c r="D99" s="259"/>
      <c r="E99" s="262" t="s">
        <v>15230</v>
      </c>
      <c r="F99" s="263"/>
    </row>
    <row r="100" spans="2:6" ht="28.8" x14ac:dyDescent="0.3">
      <c r="B100" s="253"/>
      <c r="C100" s="250"/>
      <c r="D100" s="259"/>
      <c r="E100" s="262" t="s">
        <v>15231</v>
      </c>
      <c r="F100" s="263"/>
    </row>
    <row r="101" spans="2:6" ht="43.2" x14ac:dyDescent="0.3">
      <c r="B101" s="253"/>
      <c r="C101" s="250"/>
      <c r="D101" s="259"/>
      <c r="E101" s="262" t="s">
        <v>15232</v>
      </c>
      <c r="F101" s="263"/>
    </row>
    <row r="102" spans="2:6" ht="43.2" x14ac:dyDescent="0.3">
      <c r="B102" s="253"/>
      <c r="C102" s="250"/>
      <c r="D102" s="259"/>
      <c r="E102" s="262" t="s">
        <v>15233</v>
      </c>
      <c r="F102" s="263"/>
    </row>
    <row r="103" spans="2:6" ht="43.2" x14ac:dyDescent="0.3">
      <c r="B103" s="253"/>
      <c r="C103" s="250"/>
      <c r="D103" s="259"/>
      <c r="E103" s="262" t="s">
        <v>15234</v>
      </c>
      <c r="F103" s="263"/>
    </row>
    <row r="104" spans="2:6" ht="43.2" x14ac:dyDescent="0.3">
      <c r="B104" s="253"/>
      <c r="C104" s="250"/>
      <c r="D104" s="259"/>
      <c r="E104" s="262" t="s">
        <v>15235</v>
      </c>
      <c r="F104" s="263"/>
    </row>
    <row r="105" spans="2:6" ht="43.2" x14ac:dyDescent="0.3">
      <c r="B105" s="253"/>
      <c r="C105" s="250"/>
      <c r="D105" s="259"/>
      <c r="E105" s="262" t="s">
        <v>15236</v>
      </c>
      <c r="F105" s="263"/>
    </row>
    <row r="106" spans="2:6" ht="43.2" x14ac:dyDescent="0.3">
      <c r="B106" s="253"/>
      <c r="C106" s="250"/>
      <c r="D106" s="259"/>
      <c r="E106" s="262" t="s">
        <v>15237</v>
      </c>
      <c r="F106" s="263"/>
    </row>
    <row r="107" spans="2:6" ht="43.2" x14ac:dyDescent="0.3">
      <c r="B107" s="253"/>
      <c r="C107" s="250"/>
      <c r="D107" s="259"/>
      <c r="E107" s="262" t="s">
        <v>15238</v>
      </c>
      <c r="F107" s="263"/>
    </row>
    <row r="108" spans="2:6" ht="43.2" x14ac:dyDescent="0.3">
      <c r="B108" s="253"/>
      <c r="C108" s="250"/>
      <c r="D108" s="259"/>
      <c r="E108" s="262" t="s">
        <v>15239</v>
      </c>
      <c r="F108" s="263"/>
    </row>
    <row r="109" spans="2:6" ht="43.2" x14ac:dyDescent="0.3">
      <c r="B109" s="253"/>
      <c r="C109" s="250"/>
      <c r="D109" s="259"/>
      <c r="E109" s="262" t="s">
        <v>15240</v>
      </c>
      <c r="F109" s="263"/>
    </row>
    <row r="110" spans="2:6" ht="28.8" x14ac:dyDescent="0.3">
      <c r="B110" s="253"/>
      <c r="C110" s="250"/>
      <c r="D110" s="259"/>
      <c r="E110" s="262" t="s">
        <v>15241</v>
      </c>
      <c r="F110" s="263"/>
    </row>
    <row r="111" spans="2:6" ht="28.8" x14ac:dyDescent="0.3">
      <c r="B111" s="253"/>
      <c r="C111" s="250"/>
      <c r="D111" s="259"/>
      <c r="E111" s="262" t="s">
        <v>15242</v>
      </c>
      <c r="F111" s="263"/>
    </row>
    <row r="112" spans="2:6" ht="28.8" x14ac:dyDescent="0.3">
      <c r="B112" s="253"/>
      <c r="C112" s="250"/>
      <c r="D112" s="259"/>
      <c r="E112" s="262" t="s">
        <v>15243</v>
      </c>
      <c r="F112" s="263"/>
    </row>
    <row r="113" spans="2:6" ht="28.8" x14ac:dyDescent="0.3">
      <c r="B113" s="253"/>
      <c r="C113" s="250"/>
      <c r="D113" s="259"/>
      <c r="E113" s="262" t="s">
        <v>15244</v>
      </c>
      <c r="F113" s="263"/>
    </row>
    <row r="114" spans="2:6" ht="28.8" x14ac:dyDescent="0.3">
      <c r="B114" s="253"/>
      <c r="C114" s="250"/>
      <c r="D114" s="259"/>
      <c r="E114" s="262" t="s">
        <v>15245</v>
      </c>
      <c r="F114" s="263"/>
    </row>
    <row r="115" spans="2:6" ht="43.2" x14ac:dyDescent="0.3">
      <c r="B115" s="253"/>
      <c r="C115" s="250"/>
      <c r="D115" s="259"/>
      <c r="E115" s="262" t="s">
        <v>15246</v>
      </c>
      <c r="F115" s="263"/>
    </row>
    <row r="116" spans="2:6" ht="43.2" x14ac:dyDescent="0.3">
      <c r="B116" s="253"/>
      <c r="C116" s="250"/>
      <c r="D116" s="259"/>
      <c r="E116" s="262" t="s">
        <v>15247</v>
      </c>
      <c r="F116" s="263"/>
    </row>
    <row r="117" spans="2:6" ht="43.2" x14ac:dyDescent="0.3">
      <c r="B117" s="253"/>
      <c r="C117" s="250"/>
      <c r="D117" s="259"/>
      <c r="E117" s="262" t="s">
        <v>15248</v>
      </c>
      <c r="F117" s="263"/>
    </row>
    <row r="118" spans="2:6" ht="43.2" x14ac:dyDescent="0.3">
      <c r="B118" s="253"/>
      <c r="C118" s="250"/>
      <c r="D118" s="259"/>
      <c r="E118" s="262" t="s">
        <v>15249</v>
      </c>
      <c r="F118" s="263"/>
    </row>
    <row r="119" spans="2:6" ht="43.2" x14ac:dyDescent="0.3">
      <c r="B119" s="253"/>
      <c r="C119" s="250"/>
      <c r="D119" s="259"/>
      <c r="E119" s="262" t="s">
        <v>15250</v>
      </c>
      <c r="F119" s="263"/>
    </row>
    <row r="120" spans="2:6" ht="43.8" thickBot="1" x14ac:dyDescent="0.35">
      <c r="B120" s="254"/>
      <c r="C120" s="255"/>
      <c r="D120" s="264"/>
      <c r="E120" s="268" t="s">
        <v>15251</v>
      </c>
      <c r="F120" s="265"/>
    </row>
    <row r="121" spans="2:6" x14ac:dyDescent="0.3">
      <c r="B121" s="250"/>
      <c r="C121" s="250"/>
      <c r="D121" s="259"/>
      <c r="E121" s="259"/>
      <c r="F121" s="259"/>
    </row>
    <row r="122" spans="2:6" x14ac:dyDescent="0.3">
      <c r="B122" s="250"/>
      <c r="C122" s="250"/>
      <c r="D122" s="259"/>
      <c r="E122" s="259"/>
      <c r="F122" s="259"/>
    </row>
  </sheetData>
  <hyperlinks>
    <hyperlink ref="E9" location="'Travel Claim Form'!G25:G29" display="'Travel Claim Form'!G25:G29"/>
    <hyperlink ref="E10" location="'Travel Claim Form'!K25:L29" display="'Travel Claim Form'!K25:L29"/>
    <hyperlink ref="E11" location="'Travel Claim Form'!I52" display="'Travel Claim Form'!I52"/>
    <hyperlink ref="E12" location="'Travel Claim Form'!H57:J57" display="'Travel Claim Form'!H57:J57"/>
    <hyperlink ref="E13" location="'Travel Claim Form'!B58:B61" display="'Travel Claim Form'!B58:B61"/>
    <hyperlink ref="E14" location="'Travel Claim Form'!H58:J61" display="'Travel Claim Form'!H58:J61"/>
    <hyperlink ref="E15" location="'Travel Claim Form'!C74:C79" display="'Travel Claim Form'!C74:C79"/>
    <hyperlink ref="E16" location="'Travel Claim Form'!H74:L79" display="'Travel Claim Form'!H74:L79"/>
    <hyperlink ref="E17" location="'Travel Claim Form'!C82:C87" display="'Travel Claim Form'!C82:C87"/>
    <hyperlink ref="E18" location="'Travel Claim Form'!H82:L87" display="'Travel Claim Form'!H82:L87"/>
    <hyperlink ref="E19" location="'Travel Claim Form'!C90:C95" display="'Travel Claim Form'!C90:C95"/>
    <hyperlink ref="E20" location="'Travel Claim Form'!H90:L95" display="'Travel Claim Form'!H90:L95"/>
    <hyperlink ref="E21" location="'Travel Claim Form'!C98:C103" display="'Travel Claim Form'!C98:C103"/>
    <hyperlink ref="E22" location="'Travel Claim Form'!H98:L103" display="'Travel Claim Form'!H98:L103"/>
    <hyperlink ref="E23" location="'Travel Claim Form'!C106:C111" display="'Travel Claim Form'!C106:C111"/>
    <hyperlink ref="E24" location="'Travel Claim Form'!H106:L111" display="'Travel Claim Form'!H106:L111"/>
    <hyperlink ref="E25" location="'Travel Claim Form'!G120" display="'Travel Claim Form'!G120"/>
    <hyperlink ref="E26" location="'Travel Claim Form'!C126:C153" display="'Travel Claim Form'!C126:C153"/>
    <hyperlink ref="E27" location="'Travel Claim Form'!G126:G153" display="'Travel Claim Form'!G126:G153"/>
    <hyperlink ref="E28" location="'Travel Claim Form'!G162" display="'Travel Claim Form'!G162"/>
    <hyperlink ref="E29" location="'Travel Claim Form'!C168:C191" display="'Travel Claim Form'!C168:C191"/>
    <hyperlink ref="E30" location="'Travel Claim Form'!G168:G191" display="'Travel Claim Form'!G168:G191"/>
    <hyperlink ref="E31" location="'Travel Claim Form'!G201" display="'Travel Claim Form'!G201"/>
    <hyperlink ref="E32" location="'Travel Claim Form'!C207:C230" display="'Travel Claim Form'!C207:C230"/>
    <hyperlink ref="E33" location="'Travel Claim Form'!G207:G230" display="'Travel Claim Form'!G207:G230"/>
    <hyperlink ref="E34" location="'Travel Claim Form'!G240" display="'Travel Claim Form'!G240"/>
    <hyperlink ref="E35" location="'Travel Claim Form'!C246:C269" display="'Travel Claim Form'!C246:C269"/>
    <hyperlink ref="E36" location="'Travel Claim Form'!G246:G269" display="'Travel Claim Form'!G246:G269"/>
    <hyperlink ref="E67" location="'Travel Claim Form'!F6" display="'Travel Claim Form'!F6"/>
    <hyperlink ref="E68" location="'Travel Claim Form'!E48" display="'Travel Claim Form'!E48"/>
    <hyperlink ref="E69" location="'Travel Claim Form'!J6" display="'Travel Claim Form'!J6"/>
    <hyperlink ref="E70" location="'Travel Claim Form'!B74:B79" display="'Travel Claim Form'!B74:B79"/>
    <hyperlink ref="E71" location="'Travel Claim Form'!B82:B87" display="'Travel Claim Form'!B82:B87"/>
    <hyperlink ref="E72" location="'Travel Claim Form'!B90:B95" display="'Travel Claim Form'!B90:B95"/>
    <hyperlink ref="E73" location="'Travel Claim Form'!B98:B103" display="'Travel Claim Form'!B98:B103"/>
    <hyperlink ref="E74" location="'Travel Claim Form'!B106:B111" display="'Travel Claim Form'!B106:B111"/>
    <hyperlink ref="E75" location="'Travel Claim Form'!E126:F153" display="'Travel Claim Form'!E126:F153"/>
    <hyperlink ref="E76" location="'Travel Claim Form'!E207:F228" display="'Travel Claim Form'!E207:F228"/>
    <hyperlink ref="E77" location="'Travel Claim Form'!E168:F191" display="'Travel Claim Form'!E168:F191"/>
    <hyperlink ref="E78" location="'Travel Claim Form'!E246:F269" display="'Travel Claim Form'!E246:F269"/>
    <hyperlink ref="E79" location="'Travel Claim Form'!K73" display="'Travel Claim Form'!K73"/>
    <hyperlink ref="E80" location="'Travel Claim Form'!K81" display="'Travel Claim Form'!K81"/>
    <hyperlink ref="E81" location="'Travel Claim Form'!K89" display="'Travel Claim Form'!K89"/>
    <hyperlink ref="E82" location="'Travel Claim Form'!K97" display="'Travel Claim Form'!K97"/>
    <hyperlink ref="E83" location="'Travel Claim Form'!K105" display="'Travel Claim Form'!K105"/>
    <hyperlink ref="E84" location="'Travel Claim Form'!I126:J153" display="'Travel Claim Form'!I126:J153"/>
    <hyperlink ref="E85" location="'Travel Claim Form'!I168:J191" display="'Travel Claim Form'!I168:J191"/>
    <hyperlink ref="E86" location="'Travel Claim Form'!I207:J230" display="'Travel Claim Form'!I207:J230"/>
    <hyperlink ref="E87" location="'Travel Claim Form'!I246:J269" display="'Travel Claim Form'!I246:J269"/>
    <hyperlink ref="E88" location="'Travel Claim Form'!E16:F16" display="'Travel Claim Form'!E16:F16"/>
    <hyperlink ref="E89" location="'Travel Claim Form'!K16:L16" display="'Travel Claim Form'!K16:L16"/>
    <hyperlink ref="E98" location="'Travel Claim Form'!F6" display="'Travel Claim Form'!F6"/>
    <hyperlink ref="E99" location="'Travel Claim Form'!E48" display="'Travel Claim Form'!E48"/>
    <hyperlink ref="E100" location="'Travel Claim Form'!J6" display="'Travel Claim Form'!J6"/>
    <hyperlink ref="E101" location="'Travel Claim Form'!B74:B79" display="'Travel Claim Form'!B74:B79"/>
    <hyperlink ref="E102" location="'Travel Claim Form'!B82:B87" display="'Travel Claim Form'!B82:B87"/>
    <hyperlink ref="E103" location="'Travel Claim Form'!B90:B95" display="'Travel Claim Form'!B90:B95"/>
    <hyperlink ref="E104" location="'Travel Claim Form'!B98:B103" display="'Travel Claim Form'!B98:B103"/>
    <hyperlink ref="E105" location="'Travel Claim Form'!B106:B111" display="'Travel Claim Form'!B106:B111"/>
    <hyperlink ref="E106" location="'Travel Claim Form'!E126:F153" display="'Travel Claim Form'!E126:F153"/>
    <hyperlink ref="E107" location="'Travel Claim Form'!E207:F228" display="'Travel Claim Form'!E207:F228"/>
    <hyperlink ref="E108" location="'Travel Claim Form'!E168:F191" display="'Travel Claim Form'!E168:F191"/>
    <hyperlink ref="E109" location="'Travel Claim Form'!E246:F269" display="'Travel Claim Form'!E246:F269"/>
    <hyperlink ref="E110" location="'Travel Claim Form'!K73" display="'Travel Claim Form'!K73"/>
    <hyperlink ref="E111" location="'Travel Claim Form'!K81" display="'Travel Claim Form'!K81"/>
    <hyperlink ref="E112" location="'Travel Claim Form'!K89" display="'Travel Claim Form'!K89"/>
    <hyperlink ref="E113" location="'Travel Claim Form'!K97" display="'Travel Claim Form'!K97"/>
    <hyperlink ref="E114" location="'Travel Claim Form'!K105" display="'Travel Claim Form'!K105"/>
    <hyperlink ref="E115" location="'Travel Claim Form'!I126:J153" display="'Travel Claim Form'!I126:J153"/>
    <hyperlink ref="E116" location="'Travel Claim Form'!I168:J191" display="'Travel Claim Form'!I168:J191"/>
    <hyperlink ref="E117" location="'Travel Claim Form'!I207:J230" display="'Travel Claim Form'!I207:J230"/>
    <hyperlink ref="E118" location="'Travel Claim Form'!I246:J269" display="'Travel Claim Form'!I246:J269"/>
    <hyperlink ref="E119" location="'Travel Claim Form'!E16:F16" display="'Travel Claim Form'!E16:F16"/>
    <hyperlink ref="E120" location="'Travel Claim Form'!K16:L16" display="'Travel Claim Form'!K16:L16"/>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Travel Claim Form</vt:lpstr>
      <vt:lpstr>Routes</vt:lpstr>
      <vt:lpstr>Schools</vt:lpstr>
      <vt:lpstr>Weekdays</vt:lpstr>
      <vt:lpstr>Calculation</vt:lpstr>
      <vt:lpstr>Rates</vt:lpstr>
      <vt:lpstr>Year &amp; Months</vt:lpstr>
      <vt:lpstr>Compatibility Report</vt:lpstr>
    </vt:vector>
  </TitlesOfParts>
  <Company>Department of Education and Skills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Carroll, Martina</dc:creator>
  <cp:lastModifiedBy>Carroll, Martina</cp:lastModifiedBy>
  <cp:lastPrinted>2018-09-27T10:45:47Z</cp:lastPrinted>
  <dcterms:created xsi:type="dcterms:W3CDTF">2017-09-19T08:28:31Z</dcterms:created>
  <dcterms:modified xsi:type="dcterms:W3CDTF">2018-09-27T11:04:10Z</dcterms:modified>
</cp:coreProperties>
</file>